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U:\atletika\"/>
    </mc:Choice>
  </mc:AlternateContent>
  <xr:revisionPtr revIDLastSave="0" documentId="13_ncr:1_{26F795D4-36AE-4AA1-B535-9B6308019AE7}" xr6:coauthVersionLast="36" xr6:coauthVersionMax="36" xr10:uidLastSave="{00000000-0000-0000-0000-000000000000}"/>
  <bookViews>
    <workbookView xWindow="0" yWindow="0" windowWidth="23250" windowHeight="12195" xr2:uid="{00000000-000D-0000-FFFF-FFFF00000000}"/>
  </bookViews>
  <sheets>
    <sheet name="Dívky" sheetId="2" r:id="rId1"/>
    <sheet name="Hoši (dle dívek)" sheetId="7" r:id="rId2"/>
    <sheet name="výsledky" sheetId="6" r:id="rId3"/>
    <sheet name="Hoši" sheetId="1" r:id="rId4"/>
  </sheets>
  <externalReferences>
    <externalReference r:id="rId5"/>
  </externalReferences>
  <definedNames>
    <definedName name="_xlnm.Print_Area" localSheetId="0">Dívky!$A$105:$N$136</definedName>
    <definedName name="_xlnm.Print_Area" localSheetId="3">Hoši!$A$104:$N$141</definedName>
    <definedName name="_xlnm.Print_Area" localSheetId="1">'Hoši (dle dívek)'!$A$134:$N$172</definedName>
  </definedNames>
  <calcPr calcId="191029"/>
</workbook>
</file>

<file path=xl/calcChain.xml><?xml version="1.0" encoding="utf-8"?>
<calcChain xmlns="http://schemas.openxmlformats.org/spreadsheetml/2006/main">
  <c r="Q62" i="2" l="1"/>
  <c r="O62" i="2" s="1"/>
  <c r="F62" i="2" s="1"/>
  <c r="S62" i="2"/>
  <c r="H62" i="2" s="1"/>
  <c r="U62" i="2"/>
  <c r="J62" i="2" s="1"/>
  <c r="W62" i="2"/>
  <c r="V62" i="2" s="1"/>
  <c r="L62" i="2" s="1"/>
  <c r="H63" i="2"/>
  <c r="Q63" i="2"/>
  <c r="O63" i="2" s="1"/>
  <c r="F63" i="2" s="1"/>
  <c r="S63" i="2"/>
  <c r="U63" i="2"/>
  <c r="J63" i="2" s="1"/>
  <c r="W63" i="2"/>
  <c r="V63" i="2" s="1"/>
  <c r="L63" i="2" s="1"/>
  <c r="Q64" i="2"/>
  <c r="O64" i="2" s="1"/>
  <c r="F64" i="2" s="1"/>
  <c r="S64" i="2"/>
  <c r="H64" i="2" s="1"/>
  <c r="U64" i="2"/>
  <c r="J64" i="2" s="1"/>
  <c r="W64" i="2"/>
  <c r="V64" i="2" s="1"/>
  <c r="L64" i="2" s="1"/>
  <c r="Q65" i="2"/>
  <c r="O65" i="2" s="1"/>
  <c r="F65" i="2" s="1"/>
  <c r="S65" i="2"/>
  <c r="H65" i="2" s="1"/>
  <c r="U65" i="2"/>
  <c r="J65" i="2" s="1"/>
  <c r="W65" i="2"/>
  <c r="V65" i="2" s="1"/>
  <c r="L65" i="2" s="1"/>
  <c r="Q66" i="2"/>
  <c r="O66" i="2" s="1"/>
  <c r="F66" i="2" s="1"/>
  <c r="S66" i="2"/>
  <c r="H66" i="2" s="1"/>
  <c r="U66" i="2"/>
  <c r="J66" i="2" s="1"/>
  <c r="W66" i="2"/>
  <c r="V66" i="2" s="1"/>
  <c r="L66" i="2" s="1"/>
  <c r="Q67" i="2"/>
  <c r="O67" i="2" s="1"/>
  <c r="F67" i="2" s="1"/>
  <c r="S67" i="2"/>
  <c r="H67" i="2" s="1"/>
  <c r="U67" i="2"/>
  <c r="J67" i="2" s="1"/>
  <c r="W67" i="2"/>
  <c r="V67" i="2" s="1"/>
  <c r="L67" i="2" s="1"/>
  <c r="Q68" i="2"/>
  <c r="O68" i="2" s="1"/>
  <c r="F68" i="2" s="1"/>
  <c r="S68" i="2"/>
  <c r="H68" i="2" s="1"/>
  <c r="U68" i="2"/>
  <c r="J68" i="2" s="1"/>
  <c r="W68" i="2"/>
  <c r="V68" i="2" s="1"/>
  <c r="L68" i="2" s="1"/>
  <c r="F30" i="2"/>
  <c r="H30" i="2"/>
  <c r="J30" i="2"/>
  <c r="L30" i="2"/>
  <c r="Q30" i="2"/>
  <c r="O30" i="2" s="1"/>
  <c r="S30" i="2"/>
  <c r="U30" i="2"/>
  <c r="W30" i="2"/>
  <c r="V30" i="2" s="1"/>
  <c r="Q31" i="2"/>
  <c r="O31" i="2" s="1"/>
  <c r="F31" i="2" s="1"/>
  <c r="S31" i="2"/>
  <c r="H31" i="2" s="1"/>
  <c r="U31" i="2"/>
  <c r="J31" i="2" s="1"/>
  <c r="W31" i="2"/>
  <c r="V31" i="2" s="1"/>
  <c r="L31" i="2" s="1"/>
  <c r="H32" i="2"/>
  <c r="J32" i="2"/>
  <c r="Q32" i="2"/>
  <c r="O32" i="2" s="1"/>
  <c r="F32" i="2" s="1"/>
  <c r="S32" i="2"/>
  <c r="U32" i="2"/>
  <c r="W32" i="2"/>
  <c r="V32" i="2" s="1"/>
  <c r="L32" i="2" s="1"/>
  <c r="H33" i="2"/>
  <c r="J33" i="2"/>
  <c r="Q33" i="2"/>
  <c r="O33" i="2" s="1"/>
  <c r="F33" i="2" s="1"/>
  <c r="S33" i="2"/>
  <c r="U33" i="2"/>
  <c r="W33" i="2"/>
  <c r="V33" i="2" s="1"/>
  <c r="L33" i="2" s="1"/>
  <c r="Q34" i="2"/>
  <c r="O34" i="2" s="1"/>
  <c r="F34" i="2" s="1"/>
  <c r="S34" i="2"/>
  <c r="H34" i="2" s="1"/>
  <c r="U34" i="2"/>
  <c r="J34" i="2" s="1"/>
  <c r="W34" i="2"/>
  <c r="V34" i="2" s="1"/>
  <c r="L34" i="2" s="1"/>
  <c r="H35" i="2"/>
  <c r="Q35" i="2"/>
  <c r="O35" i="2" s="1"/>
  <c r="F35" i="2" s="1"/>
  <c r="S35" i="2"/>
  <c r="U35" i="2"/>
  <c r="J35" i="2" s="1"/>
  <c r="W35" i="2"/>
  <c r="V35" i="2" s="1"/>
  <c r="L35" i="2" s="1"/>
  <c r="H36" i="2"/>
  <c r="J36" i="2"/>
  <c r="Q36" i="2"/>
  <c r="O36" i="2" s="1"/>
  <c r="F36" i="2" s="1"/>
  <c r="S36" i="2"/>
  <c r="U36" i="2"/>
  <c r="W36" i="2"/>
  <c r="V36" i="2" s="1"/>
  <c r="L36" i="2" s="1"/>
  <c r="J57" i="2"/>
  <c r="Q57" i="2"/>
  <c r="O57" i="2" s="1"/>
  <c r="F57" i="2" s="1"/>
  <c r="S57" i="2"/>
  <c r="H57" i="2" s="1"/>
  <c r="U57" i="2"/>
  <c r="W57" i="2"/>
  <c r="V57" i="2" s="1"/>
  <c r="L57" i="2" s="1"/>
  <c r="Q58" i="2"/>
  <c r="O58" i="2" s="1"/>
  <c r="F58" i="2" s="1"/>
  <c r="S58" i="2"/>
  <c r="H58" i="2" s="1"/>
  <c r="U58" i="2"/>
  <c r="J58" i="2" s="1"/>
  <c r="W58" i="2"/>
  <c r="V58" i="2" s="1"/>
  <c r="L58" i="2" s="1"/>
  <c r="Q59" i="2"/>
  <c r="O59" i="2" s="1"/>
  <c r="F59" i="2" s="1"/>
  <c r="S59" i="2"/>
  <c r="H59" i="2" s="1"/>
  <c r="U59" i="2"/>
  <c r="J59" i="2" s="1"/>
  <c r="W59" i="2"/>
  <c r="V59" i="2" s="1"/>
  <c r="L59" i="2" s="1"/>
  <c r="H60" i="2"/>
  <c r="J60" i="2"/>
  <c r="Q60" i="2"/>
  <c r="O60" i="2" s="1"/>
  <c r="F60" i="2" s="1"/>
  <c r="S60" i="2"/>
  <c r="U60" i="2"/>
  <c r="W60" i="2"/>
  <c r="V60" i="2" s="1"/>
  <c r="L60" i="2" s="1"/>
  <c r="Q61" i="2"/>
  <c r="O61" i="2" s="1"/>
  <c r="F61" i="2" s="1"/>
  <c r="S61" i="2"/>
  <c r="H61" i="2" s="1"/>
  <c r="U61" i="2"/>
  <c r="J61" i="2" s="1"/>
  <c r="W61" i="2"/>
  <c r="V61" i="2" s="1"/>
  <c r="L61" i="2" s="1"/>
  <c r="Q163" i="7"/>
  <c r="O163" i="7" s="1"/>
  <c r="F163" i="7" s="1"/>
  <c r="S163" i="7"/>
  <c r="H163" i="7" s="1"/>
  <c r="U163" i="7"/>
  <c r="J163" i="7" s="1"/>
  <c r="W163" i="7"/>
  <c r="V163" i="7" s="1"/>
  <c r="L163" i="7" s="1"/>
  <c r="Q164" i="7"/>
  <c r="O164" i="7" s="1"/>
  <c r="F164" i="7" s="1"/>
  <c r="S164" i="7"/>
  <c r="H164" i="7" s="1"/>
  <c r="U164" i="7"/>
  <c r="J164" i="7" s="1"/>
  <c r="W164" i="7"/>
  <c r="V164" i="7" s="1"/>
  <c r="L164" i="7" s="1"/>
  <c r="Q165" i="7"/>
  <c r="O165" i="7" s="1"/>
  <c r="F165" i="7" s="1"/>
  <c r="S165" i="7"/>
  <c r="H165" i="7" s="1"/>
  <c r="U165" i="7"/>
  <c r="J165" i="7" s="1"/>
  <c r="W165" i="7"/>
  <c r="V165" i="7" s="1"/>
  <c r="L165" i="7" s="1"/>
  <c r="Q166" i="7"/>
  <c r="O166" i="7" s="1"/>
  <c r="F166" i="7" s="1"/>
  <c r="S166" i="7"/>
  <c r="H166" i="7" s="1"/>
  <c r="U166" i="7"/>
  <c r="J166" i="7" s="1"/>
  <c r="W166" i="7"/>
  <c r="V166" i="7" s="1"/>
  <c r="L166" i="7" s="1"/>
  <c r="Q167" i="7"/>
  <c r="O167" i="7" s="1"/>
  <c r="F167" i="7" s="1"/>
  <c r="S167" i="7"/>
  <c r="H167" i="7" s="1"/>
  <c r="U167" i="7"/>
  <c r="J167" i="7" s="1"/>
  <c r="W167" i="7"/>
  <c r="V167" i="7" s="1"/>
  <c r="L167" i="7" s="1"/>
  <c r="L168" i="7"/>
  <c r="Q168" i="7"/>
  <c r="O168" i="7" s="1"/>
  <c r="F168" i="7" s="1"/>
  <c r="S168" i="7"/>
  <c r="H168" i="7" s="1"/>
  <c r="U168" i="7"/>
  <c r="J168" i="7" s="1"/>
  <c r="W168" i="7"/>
  <c r="V168" i="7" s="1"/>
  <c r="Q169" i="7"/>
  <c r="O169" i="7" s="1"/>
  <c r="F169" i="7" s="1"/>
  <c r="S169" i="7"/>
  <c r="H169" i="7" s="1"/>
  <c r="U169" i="7"/>
  <c r="J169" i="7" s="1"/>
  <c r="W169" i="7"/>
  <c r="V169" i="7" s="1"/>
  <c r="L169" i="7" s="1"/>
  <c r="F170" i="7"/>
  <c r="H170" i="7"/>
  <c r="J170" i="7"/>
  <c r="L170" i="7"/>
  <c r="Q170" i="7"/>
  <c r="O170" i="7" s="1"/>
  <c r="S170" i="7"/>
  <c r="U170" i="7"/>
  <c r="W170" i="7"/>
  <c r="V170" i="7" s="1"/>
  <c r="Q171" i="7"/>
  <c r="O171" i="7" s="1"/>
  <c r="F171" i="7" s="1"/>
  <c r="S171" i="7"/>
  <c r="H171" i="7" s="1"/>
  <c r="U171" i="7"/>
  <c r="J171" i="7" s="1"/>
  <c r="W171" i="7"/>
  <c r="V171" i="7" s="1"/>
  <c r="L171" i="7" s="1"/>
  <c r="Q69" i="7"/>
  <c r="O69" i="7" s="1"/>
  <c r="F69" i="7" s="1"/>
  <c r="S69" i="7"/>
  <c r="U69" i="7"/>
  <c r="J69" i="7" s="1"/>
  <c r="W69" i="7"/>
  <c r="V69" i="7" s="1"/>
  <c r="L69" i="7" s="1"/>
  <c r="Q70" i="7"/>
  <c r="O70" i="7" s="1"/>
  <c r="F70" i="7" s="1"/>
  <c r="S70" i="7"/>
  <c r="U70" i="7"/>
  <c r="W70" i="7"/>
  <c r="V70" i="7" s="1"/>
  <c r="L70" i="7" s="1"/>
  <c r="Q71" i="7"/>
  <c r="O71" i="7" s="1"/>
  <c r="S71" i="7"/>
  <c r="U71" i="7"/>
  <c r="W71" i="7"/>
  <c r="V71" i="7" s="1"/>
  <c r="Q72" i="7"/>
  <c r="O72" i="7" s="1"/>
  <c r="S72" i="7"/>
  <c r="U72" i="7"/>
  <c r="J72" i="7" s="1"/>
  <c r="W72" i="7"/>
  <c r="V72" i="7" s="1"/>
  <c r="L72" i="7" s="1"/>
  <c r="Q73" i="7"/>
  <c r="O73" i="7" s="1"/>
  <c r="F73" i="7" s="1"/>
  <c r="S73" i="7"/>
  <c r="H73" i="7" s="1"/>
  <c r="U73" i="7"/>
  <c r="W73" i="7"/>
  <c r="V73" i="7" s="1"/>
  <c r="L73" i="7" s="1"/>
  <c r="Q74" i="7"/>
  <c r="O74" i="7" s="1"/>
  <c r="S74" i="7"/>
  <c r="H74" i="7" s="1"/>
  <c r="U74" i="7"/>
  <c r="J74" i="7" s="1"/>
  <c r="W74" i="7"/>
  <c r="V74" i="7" s="1"/>
  <c r="L74" i="7" s="1"/>
  <c r="Q75" i="7"/>
  <c r="O75" i="7" s="1"/>
  <c r="S75" i="7"/>
  <c r="U75" i="7"/>
  <c r="J75" i="7" s="1"/>
  <c r="W75" i="7"/>
  <c r="V75" i="7" s="1"/>
  <c r="L75" i="7" s="1"/>
  <c r="Q76" i="7"/>
  <c r="O76" i="7" s="1"/>
  <c r="F76" i="7" s="1"/>
  <c r="S76" i="7"/>
  <c r="H76" i="7" s="1"/>
  <c r="U76" i="7"/>
  <c r="J76" i="7" s="1"/>
  <c r="W76" i="7"/>
  <c r="V76" i="7" s="1"/>
  <c r="L76" i="7" s="1"/>
  <c r="Q77" i="7"/>
  <c r="O77" i="7" s="1"/>
  <c r="S77" i="7"/>
  <c r="H77" i="7" s="1"/>
  <c r="U77" i="7"/>
  <c r="W77" i="7"/>
  <c r="V77" i="7" s="1"/>
  <c r="L77" i="7" s="1"/>
  <c r="Q78" i="7"/>
  <c r="O78" i="7" s="1"/>
  <c r="S78" i="7"/>
  <c r="H78" i="7" s="1"/>
  <c r="U78" i="7"/>
  <c r="J78" i="7" s="1"/>
  <c r="W78" i="7"/>
  <c r="V78" i="7" s="1"/>
  <c r="L78" i="7" s="1"/>
  <c r="Q79" i="7"/>
  <c r="O79" i="7" s="1"/>
  <c r="F79" i="7" s="1"/>
  <c r="S79" i="7"/>
  <c r="H79" i="7" s="1"/>
  <c r="U79" i="7"/>
  <c r="J79" i="7" s="1"/>
  <c r="W79" i="7"/>
  <c r="V79" i="7" s="1"/>
  <c r="L79" i="7" s="1"/>
  <c r="Q80" i="7"/>
  <c r="O80" i="7" s="1"/>
  <c r="F80" i="7" s="1"/>
  <c r="S80" i="7"/>
  <c r="H80" i="7" s="1"/>
  <c r="U80" i="7"/>
  <c r="W80" i="7"/>
  <c r="V80" i="7" s="1"/>
  <c r="L80" i="7" s="1"/>
  <c r="Q81" i="7"/>
  <c r="O81" i="7" s="1"/>
  <c r="F81" i="7" s="1"/>
  <c r="S81" i="7"/>
  <c r="U81" i="7"/>
  <c r="J81" i="7" s="1"/>
  <c r="W81" i="7"/>
  <c r="V81" i="7" s="1"/>
  <c r="L81" i="7" s="1"/>
  <c r="Q82" i="7"/>
  <c r="O82" i="7" s="1"/>
  <c r="F82" i="7" s="1"/>
  <c r="S82" i="7"/>
  <c r="H82" i="7" s="1"/>
  <c r="U82" i="7"/>
  <c r="J82" i="7" s="1"/>
  <c r="W82" i="7"/>
  <c r="V82" i="7" s="1"/>
  <c r="L82" i="7" s="1"/>
  <c r="Q83" i="7"/>
  <c r="O83" i="7" s="1"/>
  <c r="F83" i="7" s="1"/>
  <c r="S83" i="7"/>
  <c r="H83" i="7" s="1"/>
  <c r="U83" i="7"/>
  <c r="W83" i="7"/>
  <c r="V83" i="7" s="1"/>
  <c r="L83" i="7" s="1"/>
  <c r="Q84" i="7"/>
  <c r="O84" i="7" s="1"/>
  <c r="F84" i="7" s="1"/>
  <c r="S84" i="7"/>
  <c r="H84" i="7" s="1"/>
  <c r="U84" i="7"/>
  <c r="J84" i="7" s="1"/>
  <c r="W84" i="7"/>
  <c r="V84" i="7" s="1"/>
  <c r="L84" i="7" s="1"/>
  <c r="Q85" i="7"/>
  <c r="O85" i="7" s="1"/>
  <c r="F85" i="7" s="1"/>
  <c r="S85" i="7"/>
  <c r="U85" i="7"/>
  <c r="J85" i="7" s="1"/>
  <c r="W85" i="7"/>
  <c r="V85" i="7" s="1"/>
  <c r="L85" i="7" s="1"/>
  <c r="Q86" i="7"/>
  <c r="O86" i="7" s="1"/>
  <c r="F86" i="7" s="1"/>
  <c r="S86" i="7"/>
  <c r="U86" i="7"/>
  <c r="W86" i="7"/>
  <c r="V86" i="7" s="1"/>
  <c r="L86" i="7" s="1"/>
  <c r="Q87" i="7"/>
  <c r="O87" i="7" s="1"/>
  <c r="F87" i="7" s="1"/>
  <c r="S87" i="7"/>
  <c r="H87" i="7" s="1"/>
  <c r="U87" i="7"/>
  <c r="J87" i="7" s="1"/>
  <c r="W87" i="7"/>
  <c r="V87" i="7" s="1"/>
  <c r="L71" i="7"/>
  <c r="L87" i="7"/>
  <c r="J70" i="7"/>
  <c r="J71" i="7"/>
  <c r="J73" i="7"/>
  <c r="J77" i="7"/>
  <c r="J80" i="7"/>
  <c r="J83" i="7"/>
  <c r="J86" i="7"/>
  <c r="H69" i="7"/>
  <c r="H70" i="7"/>
  <c r="H71" i="7"/>
  <c r="H72" i="7"/>
  <c r="H75" i="7"/>
  <c r="H81" i="7"/>
  <c r="H85" i="7"/>
  <c r="H86" i="7"/>
  <c r="F71" i="7"/>
  <c r="F72" i="7"/>
  <c r="F74" i="7"/>
  <c r="F75" i="7"/>
  <c r="F77" i="7"/>
  <c r="F78" i="7"/>
  <c r="M168" i="7" l="1"/>
  <c r="M171" i="7"/>
  <c r="M170" i="7"/>
  <c r="M66" i="2"/>
  <c r="M63" i="2"/>
  <c r="M57" i="2"/>
  <c r="M60" i="2"/>
  <c r="M68" i="2"/>
  <c r="M67" i="2"/>
  <c r="M65" i="2"/>
  <c r="M64" i="2"/>
  <c r="M62" i="2"/>
  <c r="M36" i="2"/>
  <c r="M31" i="2"/>
  <c r="M34" i="2"/>
  <c r="M33" i="2"/>
  <c r="M32" i="2"/>
  <c r="M35" i="2"/>
  <c r="M30" i="2"/>
  <c r="M61" i="2"/>
  <c r="M59" i="2"/>
  <c r="M58" i="2"/>
  <c r="M165" i="7"/>
  <c r="M167" i="7"/>
  <c r="M164" i="7"/>
  <c r="M163" i="7"/>
  <c r="M169" i="7"/>
  <c r="M166" i="7"/>
  <c r="M76" i="7"/>
  <c r="M80" i="7"/>
  <c r="M72" i="7"/>
  <c r="M84" i="7"/>
  <c r="M87" i="7"/>
  <c r="M79" i="7"/>
  <c r="M71" i="7"/>
  <c r="M81" i="7"/>
  <c r="M77" i="7"/>
  <c r="M73" i="7"/>
  <c r="M83" i="7"/>
  <c r="M75" i="7"/>
  <c r="M85" i="7"/>
  <c r="M69" i="7"/>
  <c r="M78" i="7"/>
  <c r="M74" i="7"/>
  <c r="M82" i="7"/>
  <c r="M86" i="7"/>
  <c r="M70" i="7"/>
  <c r="W177" i="1"/>
  <c r="V177" i="1" s="1"/>
  <c r="U177" i="1"/>
  <c r="S177" i="1"/>
  <c r="Q177" i="1"/>
  <c r="O177" i="1" s="1"/>
  <c r="L177" i="1"/>
  <c r="J177" i="1"/>
  <c r="H177" i="1"/>
  <c r="F177" i="1"/>
  <c r="W176" i="1"/>
  <c r="V176" i="1" s="1"/>
  <c r="U176" i="1"/>
  <c r="S176" i="1"/>
  <c r="Q176" i="1"/>
  <c r="O176" i="1" s="1"/>
  <c r="L176" i="1"/>
  <c r="J176" i="1"/>
  <c r="H176" i="1"/>
  <c r="F176" i="1"/>
  <c r="W175" i="1"/>
  <c r="V175" i="1" s="1"/>
  <c r="L175" i="1" s="1"/>
  <c r="U175" i="1"/>
  <c r="J175" i="1" s="1"/>
  <c r="S175" i="1"/>
  <c r="H175" i="1" s="1"/>
  <c r="Q175" i="1"/>
  <c r="O175" i="1" s="1"/>
  <c r="F175" i="1" s="1"/>
  <c r="W174" i="1"/>
  <c r="V174" i="1" s="1"/>
  <c r="U174" i="1"/>
  <c r="S174" i="1"/>
  <c r="Q174" i="1"/>
  <c r="O174" i="1" s="1"/>
  <c r="L174" i="1"/>
  <c r="J174" i="1"/>
  <c r="H174" i="1"/>
  <c r="F174" i="1"/>
  <c r="W173" i="1"/>
  <c r="V173" i="1" s="1"/>
  <c r="L173" i="1" s="1"/>
  <c r="U173" i="1"/>
  <c r="J173" i="1" s="1"/>
  <c r="S173" i="1"/>
  <c r="H173" i="1" s="1"/>
  <c r="Q173" i="1"/>
  <c r="O173" i="1" s="1"/>
  <c r="F173" i="1" s="1"/>
  <c r="W172" i="1"/>
  <c r="V172" i="1" s="1"/>
  <c r="L172" i="1" s="1"/>
  <c r="U172" i="1"/>
  <c r="J172" i="1" s="1"/>
  <c r="S172" i="1"/>
  <c r="H172" i="1" s="1"/>
  <c r="Q172" i="1"/>
  <c r="O172" i="1" s="1"/>
  <c r="F172" i="1" s="1"/>
  <c r="W171" i="1"/>
  <c r="V171" i="1" s="1"/>
  <c r="U171" i="1"/>
  <c r="S171" i="1"/>
  <c r="Q171" i="1"/>
  <c r="O171" i="1" s="1"/>
  <c r="L171" i="1"/>
  <c r="J171" i="1"/>
  <c r="H171" i="1"/>
  <c r="F171" i="1"/>
  <c r="W170" i="1"/>
  <c r="V170" i="1" s="1"/>
  <c r="L170" i="1" s="1"/>
  <c r="U170" i="1"/>
  <c r="J170" i="1" s="1"/>
  <c r="S170" i="1"/>
  <c r="H170" i="1" s="1"/>
  <c r="Q170" i="1"/>
  <c r="O170" i="1" s="1"/>
  <c r="F170" i="1"/>
  <c r="W169" i="1"/>
  <c r="V169" i="1" s="1"/>
  <c r="L169" i="1" s="1"/>
  <c r="U169" i="1"/>
  <c r="J169" i="1" s="1"/>
  <c r="S169" i="1"/>
  <c r="H169" i="1" s="1"/>
  <c r="Q169" i="1"/>
  <c r="O169" i="1" s="1"/>
  <c r="F169" i="1" s="1"/>
  <c r="W168" i="1"/>
  <c r="V168" i="1" s="1"/>
  <c r="L168" i="1" s="1"/>
  <c r="U168" i="1"/>
  <c r="J168" i="1" s="1"/>
  <c r="S168" i="1"/>
  <c r="H168" i="1" s="1"/>
  <c r="Q168" i="1"/>
  <c r="O168" i="1" s="1"/>
  <c r="F168" i="1" s="1"/>
  <c r="W167" i="1"/>
  <c r="V167" i="1" s="1"/>
  <c r="L167" i="1" s="1"/>
  <c r="U167" i="1"/>
  <c r="J167" i="1" s="1"/>
  <c r="S167" i="1"/>
  <c r="H167" i="1" s="1"/>
  <c r="Q167" i="1"/>
  <c r="O167" i="1" s="1"/>
  <c r="F167" i="1"/>
  <c r="W166" i="1"/>
  <c r="V166" i="1" s="1"/>
  <c r="U166" i="1"/>
  <c r="S166" i="1"/>
  <c r="Q166" i="1"/>
  <c r="O166" i="1" s="1"/>
  <c r="L166" i="1"/>
  <c r="J166" i="1"/>
  <c r="H166" i="1"/>
  <c r="F166" i="1"/>
  <c r="W165" i="1"/>
  <c r="V165" i="1" s="1"/>
  <c r="U165" i="1"/>
  <c r="S165" i="1"/>
  <c r="Q165" i="1"/>
  <c r="O165" i="1" s="1"/>
  <c r="L165" i="1"/>
  <c r="J165" i="1"/>
  <c r="H165" i="1"/>
  <c r="F165" i="1"/>
  <c r="W164" i="1"/>
  <c r="V164" i="1"/>
  <c r="U164" i="1"/>
  <c r="J164" i="1" s="1"/>
  <c r="S164" i="1"/>
  <c r="H164" i="1" s="1"/>
  <c r="Q164" i="1"/>
  <c r="O164" i="1" s="1"/>
  <c r="F164" i="1" s="1"/>
  <c r="L164" i="1"/>
  <c r="W163" i="1"/>
  <c r="V163" i="1"/>
  <c r="U163" i="1"/>
  <c r="J163" i="1" s="1"/>
  <c r="S163" i="1"/>
  <c r="H163" i="1" s="1"/>
  <c r="Q163" i="1"/>
  <c r="O163" i="1" s="1"/>
  <c r="F163" i="1" s="1"/>
  <c r="L163" i="1"/>
  <c r="W162" i="1"/>
  <c r="V162" i="1" s="1"/>
  <c r="L162" i="1" s="1"/>
  <c r="U162" i="1"/>
  <c r="J162" i="1" s="1"/>
  <c r="S162" i="1"/>
  <c r="H162" i="1" s="1"/>
  <c r="Q162" i="1"/>
  <c r="O162" i="1" s="1"/>
  <c r="F162" i="1" s="1"/>
  <c r="M162" i="1" s="1"/>
  <c r="W161" i="1"/>
  <c r="V161" i="1" s="1"/>
  <c r="L161" i="1" s="1"/>
  <c r="U161" i="1"/>
  <c r="S161" i="1"/>
  <c r="H161" i="1" s="1"/>
  <c r="Q161" i="1"/>
  <c r="O161" i="1" s="1"/>
  <c r="F161" i="1" s="1"/>
  <c r="J161" i="1"/>
  <c r="W160" i="1"/>
  <c r="V160" i="1" s="1"/>
  <c r="L160" i="1" s="1"/>
  <c r="U160" i="1"/>
  <c r="J160" i="1" s="1"/>
  <c r="S160" i="1"/>
  <c r="H160" i="1" s="1"/>
  <c r="Q160" i="1"/>
  <c r="O160" i="1" s="1"/>
  <c r="F160" i="1" s="1"/>
  <c r="W159" i="1"/>
  <c r="V159" i="1" s="1"/>
  <c r="L159" i="1" s="1"/>
  <c r="U159" i="1"/>
  <c r="J159" i="1" s="1"/>
  <c r="S159" i="1"/>
  <c r="H159" i="1" s="1"/>
  <c r="Q159" i="1"/>
  <c r="O159" i="1" s="1"/>
  <c r="F159" i="1" s="1"/>
  <c r="W158" i="1"/>
  <c r="V158" i="1" s="1"/>
  <c r="U158" i="1"/>
  <c r="S158" i="1"/>
  <c r="Q158" i="1"/>
  <c r="O158" i="1" s="1"/>
  <c r="L158" i="1"/>
  <c r="J158" i="1"/>
  <c r="H158" i="1"/>
  <c r="F158" i="1"/>
  <c r="W157" i="1"/>
  <c r="V157" i="1"/>
  <c r="U157" i="1"/>
  <c r="S157" i="1"/>
  <c r="H157" i="1" s="1"/>
  <c r="Q157" i="1"/>
  <c r="O157" i="1" s="1"/>
  <c r="F157" i="1" s="1"/>
  <c r="L157" i="1"/>
  <c r="J157" i="1"/>
  <c r="W156" i="1"/>
  <c r="V156" i="1" s="1"/>
  <c r="U156" i="1"/>
  <c r="S156" i="1"/>
  <c r="Q156" i="1"/>
  <c r="O156" i="1" s="1"/>
  <c r="L156" i="1"/>
  <c r="J156" i="1"/>
  <c r="H156" i="1"/>
  <c r="F156" i="1"/>
  <c r="W155" i="1"/>
  <c r="V155" i="1" s="1"/>
  <c r="L155" i="1" s="1"/>
  <c r="U155" i="1"/>
  <c r="J155" i="1" s="1"/>
  <c r="S155" i="1"/>
  <c r="H155" i="1" s="1"/>
  <c r="Q155" i="1"/>
  <c r="O155" i="1" s="1"/>
  <c r="F155" i="1" s="1"/>
  <c r="W154" i="1"/>
  <c r="V154" i="1" s="1"/>
  <c r="U154" i="1"/>
  <c r="S154" i="1"/>
  <c r="Q154" i="1"/>
  <c r="O154" i="1" s="1"/>
  <c r="L154" i="1"/>
  <c r="J154" i="1"/>
  <c r="H154" i="1"/>
  <c r="F154" i="1"/>
  <c r="W153" i="1"/>
  <c r="V153" i="1" s="1"/>
  <c r="U153" i="1"/>
  <c r="S153" i="1"/>
  <c r="Q153" i="1"/>
  <c r="O153" i="1" s="1"/>
  <c r="L153" i="1"/>
  <c r="J153" i="1"/>
  <c r="H153" i="1"/>
  <c r="F153" i="1"/>
  <c r="W152" i="1"/>
  <c r="V152" i="1" s="1"/>
  <c r="L152" i="1" s="1"/>
  <c r="U152" i="1"/>
  <c r="S152" i="1"/>
  <c r="H152" i="1" s="1"/>
  <c r="Q152" i="1"/>
  <c r="O152" i="1" s="1"/>
  <c r="F152" i="1" s="1"/>
  <c r="J152" i="1"/>
  <c r="W151" i="1"/>
  <c r="V151" i="1"/>
  <c r="L151" i="1" s="1"/>
  <c r="U151" i="1"/>
  <c r="J151" i="1" s="1"/>
  <c r="S151" i="1"/>
  <c r="H151" i="1" s="1"/>
  <c r="Q151" i="1"/>
  <c r="O151" i="1"/>
  <c r="F151" i="1" s="1"/>
  <c r="W150" i="1"/>
  <c r="V150" i="1" s="1"/>
  <c r="L150" i="1" s="1"/>
  <c r="U150" i="1"/>
  <c r="S150" i="1"/>
  <c r="H150" i="1" s="1"/>
  <c r="Q150" i="1"/>
  <c r="O150" i="1" s="1"/>
  <c r="F150" i="1" s="1"/>
  <c r="J150" i="1"/>
  <c r="W149" i="1"/>
  <c r="V149" i="1" s="1"/>
  <c r="L149" i="1" s="1"/>
  <c r="U149" i="1"/>
  <c r="J149" i="1" s="1"/>
  <c r="S149" i="1"/>
  <c r="H149" i="1" s="1"/>
  <c r="Q149" i="1"/>
  <c r="O149" i="1" s="1"/>
  <c r="F149" i="1" s="1"/>
  <c r="W148" i="1"/>
  <c r="V148" i="1" s="1"/>
  <c r="L148" i="1" s="1"/>
  <c r="U148" i="1"/>
  <c r="J148" i="1" s="1"/>
  <c r="S148" i="1"/>
  <c r="H148" i="1" s="1"/>
  <c r="Q148" i="1"/>
  <c r="O148" i="1" s="1"/>
  <c r="F148" i="1" s="1"/>
  <c r="W147" i="1"/>
  <c r="V147" i="1" s="1"/>
  <c r="L147" i="1" s="1"/>
  <c r="U147" i="1"/>
  <c r="S147" i="1"/>
  <c r="H147" i="1" s="1"/>
  <c r="Q147" i="1"/>
  <c r="O147" i="1" s="1"/>
  <c r="F147" i="1" s="1"/>
  <c r="J147" i="1"/>
  <c r="W141" i="1"/>
  <c r="V141" i="1" s="1"/>
  <c r="L141" i="1" s="1"/>
  <c r="U141" i="1"/>
  <c r="J141" i="1" s="1"/>
  <c r="S141" i="1"/>
  <c r="Q141" i="1"/>
  <c r="O141" i="1" s="1"/>
  <c r="H141" i="1"/>
  <c r="F141" i="1"/>
  <c r="W140" i="1"/>
  <c r="V140" i="1"/>
  <c r="U140" i="1"/>
  <c r="J140" i="1" s="1"/>
  <c r="S140" i="1"/>
  <c r="H140" i="1" s="1"/>
  <c r="Q140" i="1"/>
  <c r="O140" i="1" s="1"/>
  <c r="L140" i="1"/>
  <c r="F140" i="1"/>
  <c r="W139" i="1"/>
  <c r="V139" i="1" s="1"/>
  <c r="L139" i="1" s="1"/>
  <c r="U139" i="1"/>
  <c r="S139" i="1"/>
  <c r="Q139" i="1"/>
  <c r="O139" i="1" s="1"/>
  <c r="J139" i="1"/>
  <c r="H139" i="1"/>
  <c r="F139" i="1"/>
  <c r="W138" i="1"/>
  <c r="V138" i="1" s="1"/>
  <c r="U138" i="1"/>
  <c r="S138" i="1"/>
  <c r="Q138" i="1"/>
  <c r="O138" i="1" s="1"/>
  <c r="L138" i="1"/>
  <c r="J138" i="1"/>
  <c r="H138" i="1"/>
  <c r="F138" i="1"/>
  <c r="W137" i="1"/>
  <c r="V137" i="1" s="1"/>
  <c r="L137" i="1" s="1"/>
  <c r="U137" i="1"/>
  <c r="J137" i="1" s="1"/>
  <c r="S137" i="1"/>
  <c r="H137" i="1" s="1"/>
  <c r="Q137" i="1"/>
  <c r="O137" i="1" s="1"/>
  <c r="F137" i="1" s="1"/>
  <c r="W136" i="1"/>
  <c r="V136" i="1" s="1"/>
  <c r="U136" i="1"/>
  <c r="S136" i="1"/>
  <c r="Q136" i="1"/>
  <c r="O136" i="1" s="1"/>
  <c r="L136" i="1"/>
  <c r="J136" i="1"/>
  <c r="H136" i="1"/>
  <c r="F136" i="1"/>
  <c r="W135" i="1"/>
  <c r="V135" i="1"/>
  <c r="U135" i="1"/>
  <c r="S135" i="1"/>
  <c r="H135" i="1" s="1"/>
  <c r="Q135" i="1"/>
  <c r="O135" i="1" s="1"/>
  <c r="F135" i="1" s="1"/>
  <c r="L135" i="1"/>
  <c r="J135" i="1"/>
  <c r="W134" i="1"/>
  <c r="V134" i="1" s="1"/>
  <c r="U134" i="1"/>
  <c r="S134" i="1"/>
  <c r="H134" i="1" s="1"/>
  <c r="Q134" i="1"/>
  <c r="O134" i="1" s="1"/>
  <c r="F134" i="1" s="1"/>
  <c r="L134" i="1"/>
  <c r="J134" i="1"/>
  <c r="W133" i="1"/>
  <c r="V133" i="1" s="1"/>
  <c r="U133" i="1"/>
  <c r="S133" i="1"/>
  <c r="H133" i="1" s="1"/>
  <c r="Q133" i="1"/>
  <c r="O133" i="1" s="1"/>
  <c r="F133" i="1" s="1"/>
  <c r="L133" i="1"/>
  <c r="J133" i="1"/>
  <c r="W132" i="1"/>
  <c r="V132" i="1" s="1"/>
  <c r="U132" i="1"/>
  <c r="S132" i="1"/>
  <c r="H132" i="1" s="1"/>
  <c r="Q132" i="1"/>
  <c r="O132" i="1" s="1"/>
  <c r="L132" i="1"/>
  <c r="J132" i="1"/>
  <c r="F132" i="1"/>
  <c r="W131" i="1"/>
  <c r="V131" i="1"/>
  <c r="L131" i="1" s="1"/>
  <c r="U131" i="1"/>
  <c r="S131" i="1"/>
  <c r="Q131" i="1"/>
  <c r="O131" i="1"/>
  <c r="F131" i="1" s="1"/>
  <c r="J131" i="1"/>
  <c r="H131" i="1"/>
  <c r="W130" i="1"/>
  <c r="V130" i="1" s="1"/>
  <c r="U130" i="1"/>
  <c r="S130" i="1"/>
  <c r="Q130" i="1"/>
  <c r="O130" i="1" s="1"/>
  <c r="L130" i="1"/>
  <c r="J130" i="1"/>
  <c r="H130" i="1"/>
  <c r="F130" i="1"/>
  <c r="W129" i="1"/>
  <c r="V129" i="1" s="1"/>
  <c r="U129" i="1"/>
  <c r="S129" i="1"/>
  <c r="H129" i="1" s="1"/>
  <c r="Q129" i="1"/>
  <c r="O129" i="1" s="1"/>
  <c r="F129" i="1" s="1"/>
  <c r="L129" i="1"/>
  <c r="J129" i="1"/>
  <c r="W128" i="1"/>
  <c r="V128" i="1" s="1"/>
  <c r="U128" i="1"/>
  <c r="S128" i="1"/>
  <c r="H128" i="1" s="1"/>
  <c r="Q128" i="1"/>
  <c r="O128" i="1" s="1"/>
  <c r="F128" i="1" s="1"/>
  <c r="L128" i="1"/>
  <c r="J128" i="1"/>
  <c r="W127" i="1"/>
  <c r="V127" i="1" s="1"/>
  <c r="U127" i="1"/>
  <c r="S127" i="1"/>
  <c r="Q127" i="1"/>
  <c r="O127" i="1" s="1"/>
  <c r="L127" i="1"/>
  <c r="J127" i="1"/>
  <c r="H127" i="1"/>
  <c r="F127" i="1"/>
  <c r="W126" i="1"/>
  <c r="V126" i="1" s="1"/>
  <c r="U126" i="1"/>
  <c r="S126" i="1"/>
  <c r="Q126" i="1"/>
  <c r="O126" i="1" s="1"/>
  <c r="L126" i="1"/>
  <c r="J126" i="1"/>
  <c r="H126" i="1"/>
  <c r="F126" i="1"/>
  <c r="W125" i="1"/>
  <c r="V125" i="1" s="1"/>
  <c r="U125" i="1"/>
  <c r="S125" i="1"/>
  <c r="H125" i="1" s="1"/>
  <c r="Q125" i="1"/>
  <c r="O125" i="1" s="1"/>
  <c r="F125" i="1" s="1"/>
  <c r="L125" i="1"/>
  <c r="J125" i="1"/>
  <c r="W124" i="1"/>
  <c r="V124" i="1" s="1"/>
  <c r="U124" i="1"/>
  <c r="S124" i="1"/>
  <c r="Q124" i="1"/>
  <c r="O124" i="1" s="1"/>
  <c r="L124" i="1"/>
  <c r="J124" i="1"/>
  <c r="H124" i="1"/>
  <c r="F124" i="1"/>
  <c r="W123" i="1"/>
  <c r="V123" i="1" s="1"/>
  <c r="U123" i="1"/>
  <c r="S123" i="1"/>
  <c r="Q123" i="1"/>
  <c r="O123" i="1" s="1"/>
  <c r="L123" i="1"/>
  <c r="J123" i="1"/>
  <c r="H123" i="1"/>
  <c r="F123" i="1"/>
  <c r="W122" i="1"/>
  <c r="V122" i="1" s="1"/>
  <c r="U122" i="1"/>
  <c r="S122" i="1"/>
  <c r="Q122" i="1"/>
  <c r="O122" i="1" s="1"/>
  <c r="L122" i="1"/>
  <c r="J122" i="1"/>
  <c r="H122" i="1"/>
  <c r="F122" i="1"/>
  <c r="W121" i="1"/>
  <c r="V121" i="1"/>
  <c r="U121" i="1"/>
  <c r="S121" i="1"/>
  <c r="H121" i="1" s="1"/>
  <c r="Q121" i="1"/>
  <c r="O121" i="1" s="1"/>
  <c r="F121" i="1" s="1"/>
  <c r="L121" i="1"/>
  <c r="J121" i="1"/>
  <c r="W120" i="1"/>
  <c r="V120" i="1" s="1"/>
  <c r="L120" i="1" s="1"/>
  <c r="U120" i="1"/>
  <c r="J120" i="1" s="1"/>
  <c r="S120" i="1"/>
  <c r="H120" i="1" s="1"/>
  <c r="Q120" i="1"/>
  <c r="O120" i="1" s="1"/>
  <c r="F120" i="1"/>
  <c r="W119" i="1"/>
  <c r="V119" i="1" s="1"/>
  <c r="U119" i="1"/>
  <c r="S119" i="1"/>
  <c r="Q119" i="1"/>
  <c r="O119" i="1" s="1"/>
  <c r="L119" i="1"/>
  <c r="J119" i="1"/>
  <c r="H119" i="1"/>
  <c r="F119" i="1"/>
  <c r="M119" i="1" s="1"/>
  <c r="W118" i="1"/>
  <c r="V118" i="1" s="1"/>
  <c r="L118" i="1" s="1"/>
  <c r="U118" i="1"/>
  <c r="J118" i="1" s="1"/>
  <c r="S118" i="1"/>
  <c r="H118" i="1" s="1"/>
  <c r="Q118" i="1"/>
  <c r="O118" i="1" s="1"/>
  <c r="F118" i="1" s="1"/>
  <c r="M118" i="1" s="1"/>
  <c r="W117" i="1"/>
  <c r="V117" i="1" s="1"/>
  <c r="U117" i="1"/>
  <c r="S117" i="1"/>
  <c r="Q117" i="1"/>
  <c r="O117" i="1" s="1"/>
  <c r="L117" i="1"/>
  <c r="J117" i="1"/>
  <c r="H117" i="1"/>
  <c r="F117" i="1"/>
  <c r="W116" i="1"/>
  <c r="V116" i="1"/>
  <c r="U116" i="1"/>
  <c r="S116" i="1"/>
  <c r="H116" i="1" s="1"/>
  <c r="Q116" i="1"/>
  <c r="O116" i="1" s="1"/>
  <c r="F116" i="1" s="1"/>
  <c r="L116" i="1"/>
  <c r="J116" i="1"/>
  <c r="W115" i="1"/>
  <c r="V115" i="1" s="1"/>
  <c r="U115" i="1"/>
  <c r="S115" i="1"/>
  <c r="H115" i="1" s="1"/>
  <c r="Q115" i="1"/>
  <c r="O115" i="1" s="1"/>
  <c r="L115" i="1"/>
  <c r="J115" i="1"/>
  <c r="F115" i="1"/>
  <c r="W114" i="1"/>
  <c r="V114" i="1" s="1"/>
  <c r="U114" i="1"/>
  <c r="S114" i="1"/>
  <c r="H114" i="1" s="1"/>
  <c r="Q114" i="1"/>
  <c r="O114" i="1" s="1"/>
  <c r="F114" i="1" s="1"/>
  <c r="L114" i="1"/>
  <c r="J114" i="1"/>
  <c r="W113" i="1"/>
  <c r="V113" i="1" s="1"/>
  <c r="U113" i="1"/>
  <c r="S113" i="1"/>
  <c r="Q113" i="1"/>
  <c r="O113" i="1" s="1"/>
  <c r="L113" i="1"/>
  <c r="J113" i="1"/>
  <c r="H113" i="1"/>
  <c r="F113" i="1"/>
  <c r="W112" i="1"/>
  <c r="V112" i="1" s="1"/>
  <c r="L112" i="1" s="1"/>
  <c r="U112" i="1"/>
  <c r="J112" i="1" s="1"/>
  <c r="S112" i="1"/>
  <c r="H112" i="1" s="1"/>
  <c r="Q112" i="1"/>
  <c r="O112" i="1" s="1"/>
  <c r="F112" i="1" s="1"/>
  <c r="W111" i="1"/>
  <c r="V111" i="1"/>
  <c r="L111" i="1" s="1"/>
  <c r="U111" i="1"/>
  <c r="S111" i="1"/>
  <c r="Q111" i="1"/>
  <c r="O111" i="1"/>
  <c r="F111" i="1" s="1"/>
  <c r="J111" i="1"/>
  <c r="H111" i="1"/>
  <c r="W110" i="1"/>
  <c r="V110" i="1"/>
  <c r="U110" i="1"/>
  <c r="J110" i="1" s="1"/>
  <c r="S110" i="1"/>
  <c r="Q110" i="1"/>
  <c r="O110" i="1"/>
  <c r="L110" i="1"/>
  <c r="H110" i="1"/>
  <c r="F110" i="1"/>
  <c r="W109" i="1"/>
  <c r="V109" i="1" s="1"/>
  <c r="U109" i="1"/>
  <c r="S109" i="1"/>
  <c r="H109" i="1" s="1"/>
  <c r="Q109" i="1"/>
  <c r="O109" i="1" s="1"/>
  <c r="F109" i="1" s="1"/>
  <c r="L109" i="1"/>
  <c r="J109" i="1"/>
  <c r="W108" i="1"/>
  <c r="V108" i="1" s="1"/>
  <c r="U108" i="1"/>
  <c r="J108" i="1" s="1"/>
  <c r="S108" i="1"/>
  <c r="H108" i="1" s="1"/>
  <c r="Q108" i="1"/>
  <c r="O108" i="1" s="1"/>
  <c r="L108" i="1"/>
  <c r="F108" i="1"/>
  <c r="W102" i="1"/>
  <c r="V102" i="1" s="1"/>
  <c r="U102" i="1"/>
  <c r="S102" i="1"/>
  <c r="Q102" i="1"/>
  <c r="O102" i="1" s="1"/>
  <c r="L102" i="1"/>
  <c r="J102" i="1"/>
  <c r="H102" i="1"/>
  <c r="F102" i="1"/>
  <c r="W101" i="1"/>
  <c r="V101" i="1"/>
  <c r="U101" i="1"/>
  <c r="J101" i="1" s="1"/>
  <c r="S101" i="1"/>
  <c r="H101" i="1" s="1"/>
  <c r="Q101" i="1"/>
  <c r="O101" i="1" s="1"/>
  <c r="L101" i="1"/>
  <c r="F101" i="1"/>
  <c r="W100" i="1"/>
  <c r="V100" i="1" s="1"/>
  <c r="U100" i="1"/>
  <c r="S100" i="1"/>
  <c r="Q100" i="1"/>
  <c r="O100" i="1" s="1"/>
  <c r="L100" i="1"/>
  <c r="J100" i="1"/>
  <c r="H100" i="1"/>
  <c r="F100" i="1"/>
  <c r="W99" i="1"/>
  <c r="V99" i="1"/>
  <c r="L99" i="1" s="1"/>
  <c r="U99" i="1"/>
  <c r="J99" i="1" s="1"/>
  <c r="S99" i="1"/>
  <c r="H99" i="1" s="1"/>
  <c r="Q99" i="1"/>
  <c r="O99" i="1"/>
  <c r="F99" i="1" s="1"/>
  <c r="W98" i="1"/>
  <c r="V98" i="1" s="1"/>
  <c r="U98" i="1"/>
  <c r="S98" i="1"/>
  <c r="H98" i="1" s="1"/>
  <c r="Q98" i="1"/>
  <c r="O98" i="1" s="1"/>
  <c r="L98" i="1"/>
  <c r="J98" i="1"/>
  <c r="F98" i="1"/>
  <c r="W97" i="1"/>
  <c r="V97" i="1" s="1"/>
  <c r="U97" i="1"/>
  <c r="S97" i="1"/>
  <c r="H97" i="1" s="1"/>
  <c r="Q97" i="1"/>
  <c r="O97" i="1" s="1"/>
  <c r="F97" i="1" s="1"/>
  <c r="L97" i="1"/>
  <c r="J97" i="1"/>
  <c r="W96" i="1"/>
  <c r="V96" i="1" s="1"/>
  <c r="U96" i="1"/>
  <c r="S96" i="1"/>
  <c r="Q96" i="1"/>
  <c r="O96" i="1" s="1"/>
  <c r="L96" i="1"/>
  <c r="J96" i="1"/>
  <c r="H96" i="1"/>
  <c r="F96" i="1"/>
  <c r="W95" i="1"/>
  <c r="V95" i="1" s="1"/>
  <c r="L95" i="1" s="1"/>
  <c r="U95" i="1"/>
  <c r="S95" i="1"/>
  <c r="H95" i="1" s="1"/>
  <c r="Q95" i="1"/>
  <c r="O95" i="1" s="1"/>
  <c r="J95" i="1"/>
  <c r="F95" i="1"/>
  <c r="W94" i="1"/>
  <c r="V94" i="1"/>
  <c r="L94" i="1" s="1"/>
  <c r="U94" i="1"/>
  <c r="S94" i="1"/>
  <c r="Q94" i="1"/>
  <c r="O94" i="1"/>
  <c r="J94" i="1"/>
  <c r="H94" i="1"/>
  <c r="F94" i="1"/>
  <c r="W93" i="1"/>
  <c r="V93" i="1" s="1"/>
  <c r="U93" i="1"/>
  <c r="S93" i="1"/>
  <c r="H93" i="1" s="1"/>
  <c r="Q93" i="1"/>
  <c r="O93" i="1" s="1"/>
  <c r="F93" i="1" s="1"/>
  <c r="L93" i="1"/>
  <c r="J93" i="1"/>
  <c r="W92" i="1"/>
  <c r="V92" i="1" s="1"/>
  <c r="U92" i="1"/>
  <c r="S92" i="1"/>
  <c r="H92" i="1" s="1"/>
  <c r="Q92" i="1"/>
  <c r="O92" i="1" s="1"/>
  <c r="F92" i="1" s="1"/>
  <c r="L92" i="1"/>
  <c r="J92" i="1"/>
  <c r="W91" i="1"/>
  <c r="V91" i="1" s="1"/>
  <c r="L91" i="1" s="1"/>
  <c r="U91" i="1"/>
  <c r="S91" i="1"/>
  <c r="H91" i="1" s="1"/>
  <c r="Q91" i="1"/>
  <c r="O91" i="1" s="1"/>
  <c r="F91" i="1" s="1"/>
  <c r="J91" i="1"/>
  <c r="W90" i="1"/>
  <c r="V90" i="1" s="1"/>
  <c r="U90" i="1"/>
  <c r="S90" i="1"/>
  <c r="Q90" i="1"/>
  <c r="O90" i="1" s="1"/>
  <c r="L90" i="1"/>
  <c r="J90" i="1"/>
  <c r="H90" i="1"/>
  <c r="F90" i="1"/>
  <c r="W89" i="1"/>
  <c r="V89" i="1"/>
  <c r="U89" i="1"/>
  <c r="S89" i="1"/>
  <c r="H89" i="1" s="1"/>
  <c r="Q89" i="1"/>
  <c r="O89" i="1" s="1"/>
  <c r="F89" i="1" s="1"/>
  <c r="L89" i="1"/>
  <c r="J89" i="1"/>
  <c r="W88" i="1"/>
  <c r="V88" i="1" s="1"/>
  <c r="L88" i="1" s="1"/>
  <c r="U88" i="1"/>
  <c r="J88" i="1" s="1"/>
  <c r="S88" i="1"/>
  <c r="H88" i="1" s="1"/>
  <c r="Q88" i="1"/>
  <c r="O88" i="1" s="1"/>
  <c r="F88" i="1" s="1"/>
  <c r="W87" i="1"/>
  <c r="V87" i="1"/>
  <c r="L87" i="1" s="1"/>
  <c r="U87" i="1"/>
  <c r="S87" i="1"/>
  <c r="Q87" i="1"/>
  <c r="O87" i="1"/>
  <c r="F87" i="1" s="1"/>
  <c r="J87" i="1"/>
  <c r="H87" i="1"/>
  <c r="W86" i="1"/>
  <c r="V86" i="1"/>
  <c r="U86" i="1"/>
  <c r="J86" i="1" s="1"/>
  <c r="S86" i="1"/>
  <c r="H86" i="1" s="1"/>
  <c r="Q86" i="1"/>
  <c r="O86" i="1" s="1"/>
  <c r="F86" i="1" s="1"/>
  <c r="L86" i="1"/>
  <c r="W85" i="1"/>
  <c r="V85" i="1"/>
  <c r="L85" i="1" s="1"/>
  <c r="U85" i="1"/>
  <c r="S85" i="1"/>
  <c r="Q85" i="1"/>
  <c r="O85" i="1"/>
  <c r="J85" i="1"/>
  <c r="H85" i="1"/>
  <c r="F85" i="1"/>
  <c r="W84" i="1"/>
  <c r="V84" i="1"/>
  <c r="U84" i="1"/>
  <c r="J84" i="1" s="1"/>
  <c r="S84" i="1"/>
  <c r="H84" i="1" s="1"/>
  <c r="Q84" i="1"/>
  <c r="O84" i="1" s="1"/>
  <c r="F84" i="1" s="1"/>
  <c r="L84" i="1"/>
  <c r="W83" i="1"/>
  <c r="V83" i="1"/>
  <c r="L83" i="1" s="1"/>
  <c r="U83" i="1"/>
  <c r="S83" i="1"/>
  <c r="Q83" i="1"/>
  <c r="O83" i="1"/>
  <c r="F83" i="1" s="1"/>
  <c r="J83" i="1"/>
  <c r="H83" i="1"/>
  <c r="W82" i="1"/>
  <c r="V82" i="1"/>
  <c r="L82" i="1" s="1"/>
  <c r="U82" i="1"/>
  <c r="S82" i="1"/>
  <c r="Q82" i="1"/>
  <c r="O82" i="1"/>
  <c r="F82" i="1" s="1"/>
  <c r="J82" i="1"/>
  <c r="H82" i="1"/>
  <c r="W81" i="1"/>
  <c r="V81" i="1"/>
  <c r="L81" i="1" s="1"/>
  <c r="U81" i="1"/>
  <c r="S81" i="1"/>
  <c r="Q81" i="1"/>
  <c r="O81" i="1"/>
  <c r="J81" i="1"/>
  <c r="H81" i="1"/>
  <c r="F81" i="1"/>
  <c r="W80" i="1"/>
  <c r="V80" i="1"/>
  <c r="U80" i="1"/>
  <c r="S80" i="1"/>
  <c r="Q80" i="1"/>
  <c r="O80" i="1" s="1"/>
  <c r="L80" i="1"/>
  <c r="J80" i="1"/>
  <c r="H80" i="1"/>
  <c r="F80" i="1"/>
  <c r="W79" i="1"/>
  <c r="V79" i="1" s="1"/>
  <c r="L79" i="1" s="1"/>
  <c r="U79" i="1"/>
  <c r="S79" i="1"/>
  <c r="Q79" i="1"/>
  <c r="O79" i="1" s="1"/>
  <c r="F79" i="1" s="1"/>
  <c r="J79" i="1"/>
  <c r="H79" i="1"/>
  <c r="W78" i="1"/>
  <c r="V78" i="1"/>
  <c r="U78" i="1"/>
  <c r="S78" i="1"/>
  <c r="Q78" i="1"/>
  <c r="O78" i="1" s="1"/>
  <c r="F78" i="1" s="1"/>
  <c r="L78" i="1"/>
  <c r="J78" i="1"/>
  <c r="H78" i="1"/>
  <c r="W77" i="1"/>
  <c r="V77" i="1" s="1"/>
  <c r="U77" i="1"/>
  <c r="S77" i="1"/>
  <c r="H77" i="1" s="1"/>
  <c r="Q77" i="1"/>
  <c r="O77" i="1" s="1"/>
  <c r="L77" i="1"/>
  <c r="J77" i="1"/>
  <c r="F77" i="1"/>
  <c r="W71" i="1"/>
  <c r="V71" i="1" s="1"/>
  <c r="U71" i="1"/>
  <c r="S71" i="1"/>
  <c r="Q71" i="1"/>
  <c r="O71" i="1" s="1"/>
  <c r="L71" i="1"/>
  <c r="J71" i="1"/>
  <c r="H71" i="1"/>
  <c r="F71" i="1"/>
  <c r="W70" i="1"/>
  <c r="V70" i="1" s="1"/>
  <c r="U70" i="1"/>
  <c r="S70" i="1"/>
  <c r="Q70" i="1"/>
  <c r="O70" i="1" s="1"/>
  <c r="L70" i="1"/>
  <c r="J70" i="1"/>
  <c r="H70" i="1"/>
  <c r="F70" i="1"/>
  <c r="W69" i="1"/>
  <c r="V69" i="1"/>
  <c r="U69" i="1"/>
  <c r="S69" i="1"/>
  <c r="Q69" i="1"/>
  <c r="O69" i="1" s="1"/>
  <c r="F69" i="1" s="1"/>
  <c r="L69" i="1"/>
  <c r="J69" i="1"/>
  <c r="H69" i="1"/>
  <c r="W68" i="1"/>
  <c r="V68" i="1" s="1"/>
  <c r="U68" i="1"/>
  <c r="S68" i="1"/>
  <c r="H68" i="1" s="1"/>
  <c r="Q68" i="1"/>
  <c r="O68" i="1" s="1"/>
  <c r="F68" i="1" s="1"/>
  <c r="L68" i="1"/>
  <c r="J68" i="1"/>
  <c r="W67" i="1"/>
  <c r="V67" i="1" s="1"/>
  <c r="U67" i="1"/>
  <c r="S67" i="1"/>
  <c r="Q67" i="1"/>
  <c r="O67" i="1" s="1"/>
  <c r="L67" i="1"/>
  <c r="J67" i="1"/>
  <c r="H67" i="1"/>
  <c r="F67" i="1"/>
  <c r="W66" i="1"/>
  <c r="V66" i="1" s="1"/>
  <c r="U66" i="1"/>
  <c r="S66" i="1"/>
  <c r="Q66" i="1"/>
  <c r="O66" i="1" s="1"/>
  <c r="L66" i="1"/>
  <c r="J66" i="1"/>
  <c r="H66" i="1"/>
  <c r="F66" i="1"/>
  <c r="W65" i="1"/>
  <c r="V65" i="1" s="1"/>
  <c r="L65" i="1" s="1"/>
  <c r="U65" i="1"/>
  <c r="J65" i="1" s="1"/>
  <c r="S65" i="1"/>
  <c r="H65" i="1" s="1"/>
  <c r="Q65" i="1"/>
  <c r="O65" i="1" s="1"/>
  <c r="F65" i="1" s="1"/>
  <c r="W64" i="1"/>
  <c r="V64" i="1" s="1"/>
  <c r="U64" i="1"/>
  <c r="J64" i="1" s="1"/>
  <c r="S64" i="1"/>
  <c r="H64" i="1" s="1"/>
  <c r="Q64" i="1"/>
  <c r="O64" i="1" s="1"/>
  <c r="F64" i="1" s="1"/>
  <c r="L64" i="1"/>
  <c r="W63" i="1"/>
  <c r="V63" i="1"/>
  <c r="L63" i="1" s="1"/>
  <c r="U63" i="1"/>
  <c r="S63" i="1"/>
  <c r="Q63" i="1"/>
  <c r="O63" i="1"/>
  <c r="F63" i="1" s="1"/>
  <c r="J63" i="1"/>
  <c r="H63" i="1"/>
  <c r="W62" i="1"/>
  <c r="V62" i="1"/>
  <c r="U62" i="1"/>
  <c r="S62" i="1"/>
  <c r="Q62" i="1"/>
  <c r="O62" i="1"/>
  <c r="F62" i="1" s="1"/>
  <c r="L62" i="1"/>
  <c r="J62" i="1"/>
  <c r="H62" i="1"/>
  <c r="W61" i="1"/>
  <c r="V61" i="1" s="1"/>
  <c r="U61" i="1"/>
  <c r="S61" i="1"/>
  <c r="Q61" i="1"/>
  <c r="O61" i="1" s="1"/>
  <c r="L61" i="1"/>
  <c r="J61" i="1"/>
  <c r="H61" i="1"/>
  <c r="F61" i="1"/>
  <c r="W60" i="1"/>
  <c r="V60" i="1"/>
  <c r="L60" i="1" s="1"/>
  <c r="U60" i="1"/>
  <c r="S60" i="1"/>
  <c r="Q60" i="1"/>
  <c r="O60" i="1"/>
  <c r="F60" i="1" s="1"/>
  <c r="J60" i="1"/>
  <c r="H60" i="1"/>
  <c r="W59" i="1"/>
  <c r="V59" i="1"/>
  <c r="L59" i="1" s="1"/>
  <c r="U59" i="1"/>
  <c r="S59" i="1"/>
  <c r="Q59" i="1"/>
  <c r="O59" i="1"/>
  <c r="F59" i="1" s="1"/>
  <c r="J59" i="1"/>
  <c r="H59" i="1"/>
  <c r="W58" i="1"/>
  <c r="V58" i="1"/>
  <c r="U58" i="1"/>
  <c r="J58" i="1" s="1"/>
  <c r="S58" i="1"/>
  <c r="Q58" i="1"/>
  <c r="O58" i="1"/>
  <c r="F58" i="1" s="1"/>
  <c r="L58" i="1"/>
  <c r="H58" i="1"/>
  <c r="W57" i="1"/>
  <c r="V57" i="1"/>
  <c r="U57" i="1"/>
  <c r="S57" i="1"/>
  <c r="Q57" i="1"/>
  <c r="O57" i="1" s="1"/>
  <c r="F57" i="1" s="1"/>
  <c r="L57" i="1"/>
  <c r="J57" i="1"/>
  <c r="H57" i="1"/>
  <c r="W56" i="1"/>
  <c r="V56" i="1"/>
  <c r="L56" i="1" s="1"/>
  <c r="U56" i="1"/>
  <c r="J56" i="1" s="1"/>
  <c r="S56" i="1"/>
  <c r="Q56" i="1"/>
  <c r="O56" i="1"/>
  <c r="F56" i="1" s="1"/>
  <c r="H56" i="1"/>
  <c r="W55" i="1"/>
  <c r="V55" i="1" s="1"/>
  <c r="U55" i="1"/>
  <c r="S55" i="1"/>
  <c r="Q55" i="1"/>
  <c r="O55" i="1" s="1"/>
  <c r="L55" i="1"/>
  <c r="J55" i="1"/>
  <c r="H55" i="1"/>
  <c r="F55" i="1"/>
  <c r="W54" i="1"/>
  <c r="V54" i="1" s="1"/>
  <c r="U54" i="1"/>
  <c r="S54" i="1"/>
  <c r="Q54" i="1"/>
  <c r="O54" i="1" s="1"/>
  <c r="L54" i="1"/>
  <c r="J54" i="1"/>
  <c r="H54" i="1"/>
  <c r="F54" i="1"/>
  <c r="W53" i="1"/>
  <c r="V53" i="1"/>
  <c r="L53" i="1" s="1"/>
  <c r="U53" i="1"/>
  <c r="S53" i="1"/>
  <c r="Q53" i="1"/>
  <c r="O53" i="1"/>
  <c r="F53" i="1" s="1"/>
  <c r="J53" i="1"/>
  <c r="H53" i="1"/>
  <c r="W52" i="1"/>
  <c r="V52" i="1" s="1"/>
  <c r="U52" i="1"/>
  <c r="S52" i="1"/>
  <c r="H52" i="1" s="1"/>
  <c r="Q52" i="1"/>
  <c r="O52" i="1" s="1"/>
  <c r="F52" i="1" s="1"/>
  <c r="L52" i="1"/>
  <c r="J52" i="1"/>
  <c r="W51" i="1"/>
  <c r="V51" i="1" s="1"/>
  <c r="U51" i="1"/>
  <c r="S51" i="1"/>
  <c r="H51" i="1" s="1"/>
  <c r="Q51" i="1"/>
  <c r="O51" i="1" s="1"/>
  <c r="F51" i="1" s="1"/>
  <c r="L51" i="1"/>
  <c r="J51" i="1"/>
  <c r="W50" i="1"/>
  <c r="V50" i="1" s="1"/>
  <c r="U50" i="1"/>
  <c r="S50" i="1"/>
  <c r="H50" i="1" s="1"/>
  <c r="Q50" i="1"/>
  <c r="O50" i="1" s="1"/>
  <c r="F50" i="1" s="1"/>
  <c r="L50" i="1"/>
  <c r="J50" i="1"/>
  <c r="W49" i="1"/>
  <c r="V49" i="1" s="1"/>
  <c r="U49" i="1"/>
  <c r="S49" i="1"/>
  <c r="Q49" i="1"/>
  <c r="O49" i="1" s="1"/>
  <c r="L49" i="1"/>
  <c r="J49" i="1"/>
  <c r="H49" i="1"/>
  <c r="F49" i="1"/>
  <c r="W48" i="1"/>
  <c r="V48" i="1" s="1"/>
  <c r="L48" i="1" s="1"/>
  <c r="U48" i="1"/>
  <c r="J48" i="1" s="1"/>
  <c r="S48" i="1"/>
  <c r="H48" i="1" s="1"/>
  <c r="Q48" i="1"/>
  <c r="O48" i="1" s="1"/>
  <c r="F48" i="1" s="1"/>
  <c r="W47" i="1"/>
  <c r="V47" i="1" s="1"/>
  <c r="L47" i="1" s="1"/>
  <c r="U47" i="1"/>
  <c r="J47" i="1" s="1"/>
  <c r="S47" i="1"/>
  <c r="H47" i="1" s="1"/>
  <c r="Q47" i="1"/>
  <c r="O47" i="1" s="1"/>
  <c r="F47" i="1" s="1"/>
  <c r="W46" i="1"/>
  <c r="V46" i="1" s="1"/>
  <c r="L46" i="1" s="1"/>
  <c r="U46" i="1"/>
  <c r="J46" i="1" s="1"/>
  <c r="S46" i="1"/>
  <c r="H46" i="1" s="1"/>
  <c r="Q46" i="1"/>
  <c r="O46" i="1" s="1"/>
  <c r="F46" i="1" s="1"/>
  <c r="W45" i="1"/>
  <c r="V45" i="1"/>
  <c r="U45" i="1"/>
  <c r="S45" i="1"/>
  <c r="Q45" i="1"/>
  <c r="O45" i="1" s="1"/>
  <c r="F45" i="1" s="1"/>
  <c r="L45" i="1"/>
  <c r="J45" i="1"/>
  <c r="H45" i="1"/>
  <c r="W44" i="1"/>
  <c r="V44" i="1"/>
  <c r="L44" i="1" s="1"/>
  <c r="U44" i="1"/>
  <c r="S44" i="1"/>
  <c r="H44" i="1" s="1"/>
  <c r="Q44" i="1"/>
  <c r="O44" i="1"/>
  <c r="F44" i="1" s="1"/>
  <c r="J44" i="1"/>
  <c r="W43" i="1"/>
  <c r="V43" i="1"/>
  <c r="L43" i="1" s="1"/>
  <c r="U43" i="1"/>
  <c r="S43" i="1"/>
  <c r="Q43" i="1"/>
  <c r="O43" i="1"/>
  <c r="F43" i="1" s="1"/>
  <c r="J43" i="1"/>
  <c r="H43" i="1"/>
  <c r="W42" i="1"/>
  <c r="V42" i="1" s="1"/>
  <c r="L42" i="1" s="1"/>
  <c r="U42" i="1"/>
  <c r="J42" i="1" s="1"/>
  <c r="S42" i="1"/>
  <c r="Q42" i="1"/>
  <c r="O42" i="1" s="1"/>
  <c r="F42" i="1" s="1"/>
  <c r="H42" i="1"/>
  <c r="W41" i="1"/>
  <c r="V41" i="1"/>
  <c r="L41" i="1" s="1"/>
  <c r="U41" i="1"/>
  <c r="S41" i="1"/>
  <c r="H41" i="1" s="1"/>
  <c r="Q41" i="1"/>
  <c r="O41" i="1"/>
  <c r="F41" i="1" s="1"/>
  <c r="M41" i="1" s="1"/>
  <c r="J41" i="1"/>
  <c r="W40" i="1"/>
  <c r="V40" i="1" s="1"/>
  <c r="U40" i="1"/>
  <c r="S40" i="1"/>
  <c r="Q40" i="1"/>
  <c r="O40" i="1" s="1"/>
  <c r="L40" i="1"/>
  <c r="J40" i="1"/>
  <c r="H40" i="1"/>
  <c r="F40" i="1"/>
  <c r="W39" i="1"/>
  <c r="V39" i="1" s="1"/>
  <c r="U39" i="1"/>
  <c r="S39" i="1"/>
  <c r="Q39" i="1"/>
  <c r="O39" i="1" s="1"/>
  <c r="L39" i="1"/>
  <c r="J39" i="1"/>
  <c r="H39" i="1"/>
  <c r="F39" i="1"/>
  <c r="W38" i="1"/>
  <c r="V38" i="1" s="1"/>
  <c r="L38" i="1" s="1"/>
  <c r="U38" i="1"/>
  <c r="J38" i="1" s="1"/>
  <c r="S38" i="1"/>
  <c r="H38" i="1" s="1"/>
  <c r="Q38" i="1"/>
  <c r="O38" i="1" s="1"/>
  <c r="F38" i="1" s="1"/>
  <c r="W37" i="1"/>
  <c r="V37" i="1"/>
  <c r="L37" i="1" s="1"/>
  <c r="U37" i="1"/>
  <c r="S37" i="1"/>
  <c r="H37" i="1" s="1"/>
  <c r="Q37" i="1"/>
  <c r="O37" i="1"/>
  <c r="F37" i="1" s="1"/>
  <c r="J37" i="1"/>
  <c r="W36" i="1"/>
  <c r="V36" i="1" s="1"/>
  <c r="L36" i="1" s="1"/>
  <c r="U36" i="1"/>
  <c r="S36" i="1"/>
  <c r="H36" i="1" s="1"/>
  <c r="Q36" i="1"/>
  <c r="O36" i="1" s="1"/>
  <c r="F36" i="1" s="1"/>
  <c r="J36" i="1"/>
  <c r="W35" i="1"/>
  <c r="V35" i="1"/>
  <c r="L35" i="1" s="1"/>
  <c r="U35" i="1"/>
  <c r="S35" i="1"/>
  <c r="Q35" i="1"/>
  <c r="O35" i="1"/>
  <c r="F35" i="1" s="1"/>
  <c r="J35" i="1"/>
  <c r="H35" i="1"/>
  <c r="W34" i="1"/>
  <c r="V34" i="1" s="1"/>
  <c r="L34" i="1" s="1"/>
  <c r="U34" i="1"/>
  <c r="J34" i="1" s="1"/>
  <c r="S34" i="1"/>
  <c r="H34" i="1" s="1"/>
  <c r="Q34" i="1"/>
  <c r="O34" i="1" s="1"/>
  <c r="F34" i="1" s="1"/>
  <c r="W27" i="1"/>
  <c r="V27" i="1" s="1"/>
  <c r="U27" i="1"/>
  <c r="S27" i="1"/>
  <c r="Q27" i="1"/>
  <c r="O27" i="1" s="1"/>
  <c r="L27" i="1"/>
  <c r="J27" i="1"/>
  <c r="H27" i="1"/>
  <c r="F27" i="1"/>
  <c r="W26" i="1"/>
  <c r="V26" i="1"/>
  <c r="L26" i="1" s="1"/>
  <c r="U26" i="1"/>
  <c r="S26" i="1"/>
  <c r="H26" i="1" s="1"/>
  <c r="Q26" i="1"/>
  <c r="O26" i="1"/>
  <c r="F26" i="1" s="1"/>
  <c r="J26" i="1"/>
  <c r="W25" i="1"/>
  <c r="V25" i="1" s="1"/>
  <c r="L25" i="1" s="1"/>
  <c r="U25" i="1"/>
  <c r="J25" i="1" s="1"/>
  <c r="S25" i="1"/>
  <c r="H25" i="1" s="1"/>
  <c r="Q25" i="1"/>
  <c r="O25" i="1" s="1"/>
  <c r="F25" i="1" s="1"/>
  <c r="W24" i="1"/>
  <c r="V24" i="1"/>
  <c r="U24" i="1"/>
  <c r="J24" i="1" s="1"/>
  <c r="S24" i="1"/>
  <c r="H24" i="1" s="1"/>
  <c r="Q24" i="1"/>
  <c r="O24" i="1"/>
  <c r="F24" i="1" s="1"/>
  <c r="L24" i="1"/>
  <c r="W23" i="1"/>
  <c r="V23" i="1"/>
  <c r="U23" i="1"/>
  <c r="S23" i="1"/>
  <c r="H23" i="1" s="1"/>
  <c r="Q23" i="1"/>
  <c r="O23" i="1" s="1"/>
  <c r="F23" i="1" s="1"/>
  <c r="L23" i="1"/>
  <c r="J23" i="1"/>
  <c r="W22" i="1"/>
  <c r="V22" i="1" s="1"/>
  <c r="U22" i="1"/>
  <c r="S22" i="1"/>
  <c r="H22" i="1" s="1"/>
  <c r="Q22" i="1"/>
  <c r="O22" i="1" s="1"/>
  <c r="F22" i="1" s="1"/>
  <c r="L22" i="1"/>
  <c r="J22" i="1"/>
  <c r="W20" i="1"/>
  <c r="V20" i="1" s="1"/>
  <c r="U20" i="1"/>
  <c r="S20" i="1"/>
  <c r="H20" i="1" s="1"/>
  <c r="Q20" i="1"/>
  <c r="O20" i="1" s="1"/>
  <c r="F20" i="1" s="1"/>
  <c r="L20" i="1"/>
  <c r="J20" i="1"/>
  <c r="W19" i="1"/>
  <c r="V19" i="1"/>
  <c r="U19" i="1"/>
  <c r="S19" i="1"/>
  <c r="Q19" i="1"/>
  <c r="O19" i="1" s="1"/>
  <c r="F19" i="1" s="1"/>
  <c r="L19" i="1"/>
  <c r="J19" i="1"/>
  <c r="H19" i="1"/>
  <c r="W18" i="1"/>
  <c r="V18" i="1"/>
  <c r="L18" i="1" s="1"/>
  <c r="U18" i="1"/>
  <c r="S18" i="1"/>
  <c r="Q18" i="1"/>
  <c r="O18" i="1"/>
  <c r="F18" i="1" s="1"/>
  <c r="J18" i="1"/>
  <c r="H18" i="1"/>
  <c r="W17" i="1"/>
  <c r="V17" i="1" s="1"/>
  <c r="U17" i="1"/>
  <c r="S17" i="1"/>
  <c r="Q17" i="1"/>
  <c r="O17" i="1" s="1"/>
  <c r="L17" i="1"/>
  <c r="J17" i="1"/>
  <c r="H17" i="1"/>
  <c r="F17" i="1"/>
  <c r="W16" i="1"/>
  <c r="V16" i="1" s="1"/>
  <c r="U16" i="1"/>
  <c r="S16" i="1"/>
  <c r="H16" i="1" s="1"/>
  <c r="Q16" i="1"/>
  <c r="O16" i="1" s="1"/>
  <c r="F16" i="1" s="1"/>
  <c r="L16" i="1"/>
  <c r="J16" i="1"/>
  <c r="W15" i="1"/>
  <c r="V15" i="1"/>
  <c r="L15" i="1" s="1"/>
  <c r="U15" i="1"/>
  <c r="S15" i="1"/>
  <c r="Q15" i="1"/>
  <c r="O15" i="1"/>
  <c r="F15" i="1" s="1"/>
  <c r="J15" i="1"/>
  <c r="H15" i="1"/>
  <c r="W14" i="1"/>
  <c r="V14" i="1"/>
  <c r="L14" i="1" s="1"/>
  <c r="U14" i="1"/>
  <c r="J14" i="1" s="1"/>
  <c r="S14" i="1"/>
  <c r="H14" i="1" s="1"/>
  <c r="Q14" i="1"/>
  <c r="O14" i="1" s="1"/>
  <c r="F14" i="1" s="1"/>
  <c r="W13" i="1"/>
  <c r="V13" i="1" s="1"/>
  <c r="U13" i="1"/>
  <c r="S13" i="1"/>
  <c r="Q13" i="1"/>
  <c r="O13" i="1" s="1"/>
  <c r="L13" i="1"/>
  <c r="J13" i="1"/>
  <c r="H13" i="1"/>
  <c r="F13" i="1"/>
  <c r="W12" i="1"/>
  <c r="V12" i="1" s="1"/>
  <c r="U12" i="1"/>
  <c r="S12" i="1"/>
  <c r="Q12" i="1"/>
  <c r="O12" i="1" s="1"/>
  <c r="L12" i="1"/>
  <c r="J12" i="1"/>
  <c r="H12" i="1"/>
  <c r="F12" i="1"/>
  <c r="W11" i="1"/>
  <c r="V11" i="1"/>
  <c r="L11" i="1" s="1"/>
  <c r="U11" i="1"/>
  <c r="S11" i="1"/>
  <c r="Q11" i="1"/>
  <c r="O11" i="1"/>
  <c r="F11" i="1" s="1"/>
  <c r="J11" i="1"/>
  <c r="H11" i="1"/>
  <c r="W10" i="1"/>
  <c r="V10" i="1"/>
  <c r="U10" i="1"/>
  <c r="S10" i="1"/>
  <c r="Q10" i="1"/>
  <c r="O10" i="1" s="1"/>
  <c r="F10" i="1" s="1"/>
  <c r="L10" i="1"/>
  <c r="J10" i="1"/>
  <c r="H10" i="1"/>
  <c r="W9" i="1"/>
  <c r="V9" i="1" s="1"/>
  <c r="L9" i="1" s="1"/>
  <c r="U9" i="1"/>
  <c r="S9" i="1"/>
  <c r="H9" i="1" s="1"/>
  <c r="Q9" i="1"/>
  <c r="O9" i="1" s="1"/>
  <c r="F9" i="1" s="1"/>
  <c r="J9" i="1"/>
  <c r="W8" i="1"/>
  <c r="V8" i="1"/>
  <c r="L8" i="1" s="1"/>
  <c r="U8" i="1"/>
  <c r="S8" i="1"/>
  <c r="H8" i="1" s="1"/>
  <c r="Q8" i="1"/>
  <c r="O8" i="1"/>
  <c r="F8" i="1" s="1"/>
  <c r="J8" i="1"/>
  <c r="W7" i="1"/>
  <c r="V7" i="1" s="1"/>
  <c r="L7" i="1" s="1"/>
  <c r="U7" i="1"/>
  <c r="J7" i="1" s="1"/>
  <c r="S7" i="1"/>
  <c r="H7" i="1" s="1"/>
  <c r="Q7" i="1"/>
  <c r="O7" i="1" s="1"/>
  <c r="F7" i="1" s="1"/>
  <c r="W6" i="1"/>
  <c r="V6" i="1"/>
  <c r="L6" i="1" s="1"/>
  <c r="U6" i="1"/>
  <c r="S6" i="1"/>
  <c r="H6" i="1" s="1"/>
  <c r="Q6" i="1"/>
  <c r="O6" i="1"/>
  <c r="F6" i="1" s="1"/>
  <c r="J6" i="1"/>
  <c r="W5" i="1"/>
  <c r="V5" i="1"/>
  <c r="L5" i="1" s="1"/>
  <c r="U5" i="1"/>
  <c r="S5" i="1"/>
  <c r="Q5" i="1"/>
  <c r="O5" i="1" s="1"/>
  <c r="F5" i="1" s="1"/>
  <c r="J5" i="1"/>
  <c r="H5" i="1"/>
  <c r="M28" i="6"/>
  <c r="L28" i="6"/>
  <c r="K28" i="6"/>
  <c r="J28" i="6"/>
  <c r="I28" i="6"/>
  <c r="H28" i="6"/>
  <c r="G28" i="6"/>
  <c r="F28" i="6"/>
  <c r="E28" i="6"/>
  <c r="D28" i="6"/>
  <c r="M27" i="6"/>
  <c r="L27" i="6"/>
  <c r="K27" i="6"/>
  <c r="J27" i="6"/>
  <c r="I27" i="6"/>
  <c r="H27" i="6"/>
  <c r="G27" i="6"/>
  <c r="F27" i="6"/>
  <c r="E27" i="6"/>
  <c r="D27" i="6"/>
  <c r="M26" i="6"/>
  <c r="L26" i="6"/>
  <c r="K26" i="6"/>
  <c r="J26" i="6"/>
  <c r="I26" i="6"/>
  <c r="H26" i="6"/>
  <c r="G26" i="6"/>
  <c r="F26" i="6"/>
  <c r="E26" i="6"/>
  <c r="D26" i="6"/>
  <c r="M25" i="6"/>
  <c r="L25" i="6"/>
  <c r="K25" i="6"/>
  <c r="J25" i="6"/>
  <c r="I25" i="6"/>
  <c r="H25" i="6"/>
  <c r="G25" i="6"/>
  <c r="F25" i="6"/>
  <c r="E25" i="6"/>
  <c r="D25" i="6"/>
  <c r="M24" i="6"/>
  <c r="L24" i="6"/>
  <c r="K24" i="6"/>
  <c r="J24" i="6"/>
  <c r="I24" i="6"/>
  <c r="H24" i="6"/>
  <c r="G24" i="6"/>
  <c r="F24" i="6"/>
  <c r="E24" i="6"/>
  <c r="D24" i="6"/>
  <c r="M23" i="6"/>
  <c r="L23" i="6"/>
  <c r="K23" i="6"/>
  <c r="J23" i="6"/>
  <c r="I23" i="6"/>
  <c r="H23" i="6"/>
  <c r="G23" i="6"/>
  <c r="F23" i="6"/>
  <c r="E23" i="6"/>
  <c r="D23" i="6"/>
  <c r="M22" i="6"/>
  <c r="L22" i="6"/>
  <c r="K22" i="6"/>
  <c r="J22" i="6"/>
  <c r="I22" i="6"/>
  <c r="H22" i="6"/>
  <c r="G22" i="6"/>
  <c r="F22" i="6"/>
  <c r="E22" i="6"/>
  <c r="D22" i="6"/>
  <c r="M21" i="6"/>
  <c r="L21" i="6"/>
  <c r="K21" i="6"/>
  <c r="J21" i="6"/>
  <c r="I21" i="6"/>
  <c r="H21" i="6"/>
  <c r="G21" i="6"/>
  <c r="F21" i="6"/>
  <c r="E21" i="6"/>
  <c r="D21" i="6"/>
  <c r="M20" i="6"/>
  <c r="L20" i="6"/>
  <c r="K20" i="6"/>
  <c r="J20" i="6"/>
  <c r="I20" i="6"/>
  <c r="H20" i="6"/>
  <c r="G20" i="6"/>
  <c r="F20" i="6"/>
  <c r="E20" i="6"/>
  <c r="D20" i="6"/>
  <c r="M19" i="6"/>
  <c r="L19" i="6"/>
  <c r="K19" i="6"/>
  <c r="J19" i="6"/>
  <c r="I19" i="6"/>
  <c r="H19" i="6"/>
  <c r="G19" i="6"/>
  <c r="F19" i="6"/>
  <c r="E19" i="6"/>
  <c r="D19" i="6"/>
  <c r="M18" i="6"/>
  <c r="L18" i="6"/>
  <c r="K18" i="6"/>
  <c r="J18" i="6"/>
  <c r="I18" i="6"/>
  <c r="H18" i="6"/>
  <c r="G18" i="6"/>
  <c r="F18" i="6"/>
  <c r="E18" i="6"/>
  <c r="D18" i="6"/>
  <c r="M17" i="6"/>
  <c r="L17" i="6"/>
  <c r="K17" i="6"/>
  <c r="J17" i="6"/>
  <c r="I17" i="6"/>
  <c r="H17" i="6"/>
  <c r="G17" i="6"/>
  <c r="F17" i="6"/>
  <c r="E17" i="6"/>
  <c r="D17" i="6"/>
  <c r="M16" i="6"/>
  <c r="L16" i="6"/>
  <c r="K16" i="6"/>
  <c r="J16" i="6"/>
  <c r="I16" i="6"/>
  <c r="H16" i="6"/>
  <c r="G16" i="6"/>
  <c r="F16" i="6"/>
  <c r="E16" i="6"/>
  <c r="D16" i="6"/>
  <c r="M15" i="6"/>
  <c r="L15" i="6"/>
  <c r="K15" i="6"/>
  <c r="J15" i="6"/>
  <c r="I15" i="6"/>
  <c r="H15" i="6"/>
  <c r="G15" i="6"/>
  <c r="F15" i="6"/>
  <c r="E15" i="6"/>
  <c r="D15" i="6"/>
  <c r="M14" i="6"/>
  <c r="L14" i="6"/>
  <c r="K14" i="6"/>
  <c r="J14" i="6"/>
  <c r="I14" i="6"/>
  <c r="H14" i="6"/>
  <c r="G14" i="6"/>
  <c r="F14" i="6"/>
  <c r="E14" i="6"/>
  <c r="D14" i="6"/>
  <c r="M13" i="6"/>
  <c r="L13" i="6"/>
  <c r="K13" i="6"/>
  <c r="J13" i="6"/>
  <c r="I13" i="6"/>
  <c r="H13" i="6"/>
  <c r="G13" i="6"/>
  <c r="F13" i="6"/>
  <c r="E13" i="6"/>
  <c r="D13" i="6"/>
  <c r="M12" i="6"/>
  <c r="L12" i="6"/>
  <c r="K12" i="6"/>
  <c r="J12" i="6"/>
  <c r="I12" i="6"/>
  <c r="H12" i="6"/>
  <c r="G12" i="6"/>
  <c r="F12" i="6"/>
  <c r="E12" i="6"/>
  <c r="D12" i="6"/>
  <c r="M11" i="6"/>
  <c r="L11" i="6"/>
  <c r="K11" i="6"/>
  <c r="J11" i="6"/>
  <c r="I11" i="6"/>
  <c r="H11" i="6"/>
  <c r="G11" i="6"/>
  <c r="F11" i="6"/>
  <c r="E11" i="6"/>
  <c r="D11" i="6"/>
  <c r="M10" i="6"/>
  <c r="L10" i="6"/>
  <c r="K10" i="6"/>
  <c r="J10" i="6"/>
  <c r="I10" i="6"/>
  <c r="H10" i="6"/>
  <c r="G10" i="6"/>
  <c r="F10" i="6"/>
  <c r="E10" i="6"/>
  <c r="D10" i="6"/>
  <c r="M9" i="6"/>
  <c r="L9" i="6"/>
  <c r="K9" i="6"/>
  <c r="J9" i="6"/>
  <c r="I9" i="6"/>
  <c r="H9" i="6"/>
  <c r="G9" i="6"/>
  <c r="F9" i="6"/>
  <c r="E9" i="6"/>
  <c r="D9" i="6"/>
  <c r="M8" i="6"/>
  <c r="L8" i="6"/>
  <c r="K8" i="6"/>
  <c r="J8" i="6"/>
  <c r="I8" i="6"/>
  <c r="H8" i="6"/>
  <c r="G8" i="6"/>
  <c r="F8" i="6"/>
  <c r="E8" i="6"/>
  <c r="D8" i="6"/>
  <c r="M7" i="6"/>
  <c r="L7" i="6"/>
  <c r="K7" i="6"/>
  <c r="J7" i="6"/>
  <c r="I7" i="6"/>
  <c r="H7" i="6"/>
  <c r="G7" i="6"/>
  <c r="F7" i="6"/>
  <c r="E7" i="6"/>
  <c r="D7" i="6"/>
  <c r="M6" i="6"/>
  <c r="L6" i="6"/>
  <c r="K6" i="6"/>
  <c r="J6" i="6"/>
  <c r="I6" i="6"/>
  <c r="H6" i="6"/>
  <c r="G6" i="6"/>
  <c r="F6" i="6"/>
  <c r="E6" i="6"/>
  <c r="D6" i="6"/>
  <c r="M5" i="6"/>
  <c r="L5" i="6"/>
  <c r="K5" i="6"/>
  <c r="J5" i="6"/>
  <c r="I5" i="6"/>
  <c r="H5" i="6"/>
  <c r="G5" i="6"/>
  <c r="F5" i="6"/>
  <c r="E5" i="6"/>
  <c r="D5" i="6"/>
  <c r="W211" i="7"/>
  <c r="V211" i="7" s="1"/>
  <c r="U211" i="7"/>
  <c r="S211" i="7"/>
  <c r="Q211" i="7"/>
  <c r="O211" i="7" s="1"/>
  <c r="F211" i="7" s="1"/>
  <c r="L211" i="7"/>
  <c r="J211" i="7"/>
  <c r="H211" i="7"/>
  <c r="W210" i="7"/>
  <c r="V210" i="7" s="1"/>
  <c r="L210" i="7" s="1"/>
  <c r="U210" i="7"/>
  <c r="S210" i="7"/>
  <c r="Q210" i="7"/>
  <c r="O210" i="7" s="1"/>
  <c r="F210" i="7" s="1"/>
  <c r="J210" i="7"/>
  <c r="H210" i="7"/>
  <c r="W209" i="7"/>
  <c r="V209" i="7" s="1"/>
  <c r="U209" i="7"/>
  <c r="S209" i="7"/>
  <c r="Q209" i="7"/>
  <c r="O209" i="7" s="1"/>
  <c r="F209" i="7" s="1"/>
  <c r="L209" i="7"/>
  <c r="J209" i="7"/>
  <c r="H209" i="7"/>
  <c r="W208" i="7"/>
  <c r="V208" i="7" s="1"/>
  <c r="L208" i="7" s="1"/>
  <c r="U208" i="7"/>
  <c r="S208" i="7"/>
  <c r="Q208" i="7"/>
  <c r="O208" i="7" s="1"/>
  <c r="F208" i="7" s="1"/>
  <c r="J208" i="7"/>
  <c r="H208" i="7"/>
  <c r="W207" i="7"/>
  <c r="V207" i="7" s="1"/>
  <c r="U207" i="7"/>
  <c r="S207" i="7"/>
  <c r="Q207" i="7"/>
  <c r="O207" i="7" s="1"/>
  <c r="F207" i="7" s="1"/>
  <c r="L207" i="7"/>
  <c r="J207" i="7"/>
  <c r="H207" i="7"/>
  <c r="W206" i="7"/>
  <c r="V206" i="7" s="1"/>
  <c r="L206" i="7" s="1"/>
  <c r="U206" i="7"/>
  <c r="S206" i="7"/>
  <c r="Q206" i="7"/>
  <c r="O206" i="7" s="1"/>
  <c r="F206" i="7" s="1"/>
  <c r="J206" i="7"/>
  <c r="H206" i="7"/>
  <c r="W205" i="7"/>
  <c r="V205" i="7" s="1"/>
  <c r="U205" i="7"/>
  <c r="S205" i="7"/>
  <c r="Q205" i="7"/>
  <c r="O205" i="7" s="1"/>
  <c r="F205" i="7" s="1"/>
  <c r="L205" i="7"/>
  <c r="J205" i="7"/>
  <c r="H205" i="7"/>
  <c r="W204" i="7"/>
  <c r="V204" i="7" s="1"/>
  <c r="L204" i="7" s="1"/>
  <c r="U204" i="7"/>
  <c r="S204" i="7"/>
  <c r="Q204" i="7"/>
  <c r="O204" i="7" s="1"/>
  <c r="F204" i="7" s="1"/>
  <c r="J204" i="7"/>
  <c r="H204" i="7"/>
  <c r="W203" i="7"/>
  <c r="V203" i="7" s="1"/>
  <c r="U203" i="7"/>
  <c r="S203" i="7"/>
  <c r="Q203" i="7"/>
  <c r="O203" i="7" s="1"/>
  <c r="F203" i="7" s="1"/>
  <c r="L203" i="7"/>
  <c r="J203" i="7"/>
  <c r="H203" i="7"/>
  <c r="W202" i="7"/>
  <c r="V202" i="7"/>
  <c r="U202" i="7"/>
  <c r="S202" i="7"/>
  <c r="Q202" i="7"/>
  <c r="O202" i="7" s="1"/>
  <c r="L202" i="7"/>
  <c r="J202" i="7"/>
  <c r="H202" i="7"/>
  <c r="F202" i="7"/>
  <c r="W201" i="7"/>
  <c r="V201" i="7" s="1"/>
  <c r="U201" i="7"/>
  <c r="S201" i="7"/>
  <c r="Q201" i="7"/>
  <c r="O201" i="7" s="1"/>
  <c r="L201" i="7"/>
  <c r="J201" i="7"/>
  <c r="H201" i="7"/>
  <c r="F201" i="7"/>
  <c r="W200" i="7"/>
  <c r="V200" i="7" s="1"/>
  <c r="L200" i="7" s="1"/>
  <c r="U200" i="7"/>
  <c r="J200" i="7" s="1"/>
  <c r="S200" i="7"/>
  <c r="H200" i="7" s="1"/>
  <c r="Q200" i="7"/>
  <c r="O200" i="7" s="1"/>
  <c r="F200" i="7" s="1"/>
  <c r="W199" i="7"/>
  <c r="V199" i="7" s="1"/>
  <c r="U199" i="7"/>
  <c r="S199" i="7"/>
  <c r="Q199" i="7"/>
  <c r="O199" i="7" s="1"/>
  <c r="F199" i="7" s="1"/>
  <c r="L199" i="7"/>
  <c r="J199" i="7"/>
  <c r="H199" i="7"/>
  <c r="W198" i="7"/>
  <c r="V198" i="7" s="1"/>
  <c r="L198" i="7" s="1"/>
  <c r="U198" i="7"/>
  <c r="J198" i="7" s="1"/>
  <c r="S198" i="7"/>
  <c r="Q198" i="7"/>
  <c r="O198" i="7" s="1"/>
  <c r="F198" i="7" s="1"/>
  <c r="H198" i="7"/>
  <c r="W197" i="7"/>
  <c r="V197" i="7" s="1"/>
  <c r="U197" i="7"/>
  <c r="S197" i="7"/>
  <c r="Q197" i="7"/>
  <c r="O197" i="7" s="1"/>
  <c r="F197" i="7" s="1"/>
  <c r="L197" i="7"/>
  <c r="J197" i="7"/>
  <c r="H197" i="7"/>
  <c r="W196" i="7"/>
  <c r="V196" i="7" s="1"/>
  <c r="U196" i="7"/>
  <c r="S196" i="7"/>
  <c r="Q196" i="7"/>
  <c r="O196" i="7" s="1"/>
  <c r="L196" i="7"/>
  <c r="J196" i="7"/>
  <c r="H196" i="7"/>
  <c r="F196" i="7"/>
  <c r="W195" i="7"/>
  <c r="V195" i="7" s="1"/>
  <c r="L195" i="7" s="1"/>
  <c r="U195" i="7"/>
  <c r="S195" i="7"/>
  <c r="Q195" i="7"/>
  <c r="O195" i="7" s="1"/>
  <c r="F195" i="7" s="1"/>
  <c r="J195" i="7"/>
  <c r="H195" i="7"/>
  <c r="W194" i="7"/>
  <c r="V194" i="7" s="1"/>
  <c r="U194" i="7"/>
  <c r="S194" i="7"/>
  <c r="Q194" i="7"/>
  <c r="O194" i="7" s="1"/>
  <c r="F194" i="7" s="1"/>
  <c r="L194" i="7"/>
  <c r="J194" i="7"/>
  <c r="H194" i="7"/>
  <c r="W193" i="7"/>
  <c r="V193" i="7"/>
  <c r="U193" i="7"/>
  <c r="S193" i="7"/>
  <c r="Q193" i="7"/>
  <c r="O193" i="7" s="1"/>
  <c r="L193" i="7"/>
  <c r="J193" i="7"/>
  <c r="H193" i="7"/>
  <c r="F193" i="7"/>
  <c r="W192" i="7"/>
  <c r="V192" i="7" s="1"/>
  <c r="L192" i="7" s="1"/>
  <c r="U192" i="7"/>
  <c r="S192" i="7"/>
  <c r="H192" i="7" s="1"/>
  <c r="Q192" i="7"/>
  <c r="O192" i="7" s="1"/>
  <c r="F192" i="7" s="1"/>
  <c r="J192" i="7"/>
  <c r="W191" i="7"/>
  <c r="V191" i="7" s="1"/>
  <c r="L191" i="7" s="1"/>
  <c r="U191" i="7"/>
  <c r="J191" i="7" s="1"/>
  <c r="S191" i="7"/>
  <c r="H191" i="7" s="1"/>
  <c r="Q191" i="7"/>
  <c r="O191" i="7" s="1"/>
  <c r="F191" i="7"/>
  <c r="W190" i="7"/>
  <c r="V190" i="7" s="1"/>
  <c r="L190" i="7" s="1"/>
  <c r="U190" i="7"/>
  <c r="J190" i="7" s="1"/>
  <c r="S190" i="7"/>
  <c r="H190" i="7" s="1"/>
  <c r="Q190" i="7"/>
  <c r="O190" i="7" s="1"/>
  <c r="F190" i="7" s="1"/>
  <c r="W189" i="7"/>
  <c r="V189" i="7" s="1"/>
  <c r="L189" i="7" s="1"/>
  <c r="U189" i="7"/>
  <c r="S189" i="7"/>
  <c r="H189" i="7" s="1"/>
  <c r="Q189" i="7"/>
  <c r="O189" i="7" s="1"/>
  <c r="J189" i="7"/>
  <c r="F189" i="7"/>
  <c r="W188" i="7"/>
  <c r="V188" i="7" s="1"/>
  <c r="L188" i="7" s="1"/>
  <c r="U188" i="7"/>
  <c r="J188" i="7" s="1"/>
  <c r="S188" i="7"/>
  <c r="H188" i="7" s="1"/>
  <c r="Q188" i="7"/>
  <c r="O188" i="7" s="1"/>
  <c r="F188" i="7" s="1"/>
  <c r="W187" i="7"/>
  <c r="V187" i="7" s="1"/>
  <c r="L187" i="7" s="1"/>
  <c r="U187" i="7"/>
  <c r="J187" i="7" s="1"/>
  <c r="S187" i="7"/>
  <c r="H187" i="7" s="1"/>
  <c r="Q187" i="7"/>
  <c r="O187" i="7" s="1"/>
  <c r="F187" i="7" s="1"/>
  <c r="W186" i="7"/>
  <c r="V186" i="7" s="1"/>
  <c r="L186" i="7" s="1"/>
  <c r="U186" i="7"/>
  <c r="J186" i="7" s="1"/>
  <c r="S186" i="7"/>
  <c r="H186" i="7" s="1"/>
  <c r="Q186" i="7"/>
  <c r="O186" i="7" s="1"/>
  <c r="F186" i="7" s="1"/>
  <c r="W185" i="7"/>
  <c r="V185" i="7"/>
  <c r="L185" i="7" s="1"/>
  <c r="U185" i="7"/>
  <c r="S185" i="7"/>
  <c r="H185" i="7" s="1"/>
  <c r="Q185" i="7"/>
  <c r="O185" i="7"/>
  <c r="F185" i="7" s="1"/>
  <c r="J185" i="7"/>
  <c r="W184" i="7"/>
  <c r="V184" i="7" s="1"/>
  <c r="L184" i="7" s="1"/>
  <c r="U184" i="7"/>
  <c r="J184" i="7" s="1"/>
  <c r="S184" i="7"/>
  <c r="Q184" i="7"/>
  <c r="O184" i="7" s="1"/>
  <c r="F184" i="7" s="1"/>
  <c r="H184" i="7"/>
  <c r="W183" i="7"/>
  <c r="V183" i="7" s="1"/>
  <c r="L183" i="7" s="1"/>
  <c r="U183" i="7"/>
  <c r="S183" i="7"/>
  <c r="H183" i="7" s="1"/>
  <c r="Q183" i="7"/>
  <c r="O183" i="7" s="1"/>
  <c r="F183" i="7" s="1"/>
  <c r="J183" i="7"/>
  <c r="W182" i="7"/>
  <c r="V182" i="7" s="1"/>
  <c r="U182" i="7"/>
  <c r="S182" i="7"/>
  <c r="Q182" i="7"/>
  <c r="O182" i="7" s="1"/>
  <c r="L182" i="7"/>
  <c r="J182" i="7"/>
  <c r="H182" i="7"/>
  <c r="F182" i="7"/>
  <c r="W181" i="7"/>
  <c r="V181" i="7"/>
  <c r="L181" i="7" s="1"/>
  <c r="U181" i="7"/>
  <c r="S181" i="7"/>
  <c r="H181" i="7" s="1"/>
  <c r="Q181" i="7"/>
  <c r="O181" i="7"/>
  <c r="F181" i="7" s="1"/>
  <c r="J181" i="7"/>
  <c r="W180" i="7"/>
  <c r="V180" i="7" s="1"/>
  <c r="L180" i="7" s="1"/>
  <c r="U180" i="7"/>
  <c r="S180" i="7"/>
  <c r="H180" i="7" s="1"/>
  <c r="Q180" i="7"/>
  <c r="O180" i="7" s="1"/>
  <c r="F180" i="7" s="1"/>
  <c r="J180" i="7"/>
  <c r="W179" i="7"/>
  <c r="V179" i="7" s="1"/>
  <c r="L179" i="7" s="1"/>
  <c r="U179" i="7"/>
  <c r="J179" i="7" s="1"/>
  <c r="S179" i="7"/>
  <c r="H179" i="7" s="1"/>
  <c r="Q179" i="7"/>
  <c r="O179" i="7" s="1"/>
  <c r="F179" i="7" s="1"/>
  <c r="W178" i="7"/>
  <c r="V178" i="7" s="1"/>
  <c r="L178" i="7" s="1"/>
  <c r="U178" i="7"/>
  <c r="J178" i="7" s="1"/>
  <c r="S178" i="7"/>
  <c r="H178" i="7" s="1"/>
  <c r="Q178" i="7"/>
  <c r="O178" i="7" s="1"/>
  <c r="F178" i="7" s="1"/>
  <c r="W177" i="7"/>
  <c r="V177" i="7" s="1"/>
  <c r="L177" i="7" s="1"/>
  <c r="U177" i="7"/>
  <c r="J177" i="7" s="1"/>
  <c r="S177" i="7"/>
  <c r="H177" i="7" s="1"/>
  <c r="Q177" i="7"/>
  <c r="O177" i="7" s="1"/>
  <c r="F177" i="7" s="1"/>
  <c r="W172" i="7"/>
  <c r="V172" i="7" s="1"/>
  <c r="L172" i="7" s="1"/>
  <c r="U172" i="7"/>
  <c r="J172" i="7" s="1"/>
  <c r="S172" i="7"/>
  <c r="H172" i="7" s="1"/>
  <c r="Q172" i="7"/>
  <c r="O172" i="7" s="1"/>
  <c r="F172" i="7" s="1"/>
  <c r="W162" i="7"/>
  <c r="V162" i="7" s="1"/>
  <c r="L162" i="7" s="1"/>
  <c r="U162" i="7"/>
  <c r="J162" i="7" s="1"/>
  <c r="S162" i="7"/>
  <c r="H162" i="7" s="1"/>
  <c r="Q162" i="7"/>
  <c r="O162" i="7" s="1"/>
  <c r="F162" i="7" s="1"/>
  <c r="W161" i="7"/>
  <c r="V161" i="7" s="1"/>
  <c r="U161" i="7"/>
  <c r="J161" i="7" s="1"/>
  <c r="S161" i="7"/>
  <c r="Q161" i="7"/>
  <c r="O161" i="7"/>
  <c r="F161" i="7" s="1"/>
  <c r="L161" i="7"/>
  <c r="H161" i="7"/>
  <c r="W160" i="7"/>
  <c r="V160" i="7" s="1"/>
  <c r="L160" i="7" s="1"/>
  <c r="U160" i="7"/>
  <c r="S160" i="7"/>
  <c r="H160" i="7" s="1"/>
  <c r="Q160" i="7"/>
  <c r="O160" i="7" s="1"/>
  <c r="F160" i="7" s="1"/>
  <c r="J160" i="7"/>
  <c r="W159" i="7"/>
  <c r="V159" i="7" s="1"/>
  <c r="L159" i="7" s="1"/>
  <c r="U159" i="7"/>
  <c r="J159" i="7" s="1"/>
  <c r="S159" i="7"/>
  <c r="H159" i="7" s="1"/>
  <c r="Q159" i="7"/>
  <c r="O159" i="7" s="1"/>
  <c r="F159" i="7" s="1"/>
  <c r="W158" i="7"/>
  <c r="V158" i="7" s="1"/>
  <c r="L158" i="7" s="1"/>
  <c r="U158" i="7"/>
  <c r="J158" i="7" s="1"/>
  <c r="S158" i="7"/>
  <c r="H158" i="7" s="1"/>
  <c r="Q158" i="7"/>
  <c r="O158" i="7" s="1"/>
  <c r="F158" i="7" s="1"/>
  <c r="W157" i="7"/>
  <c r="V157" i="7" s="1"/>
  <c r="L157" i="7" s="1"/>
  <c r="U157" i="7"/>
  <c r="J157" i="7" s="1"/>
  <c r="S157" i="7"/>
  <c r="H157" i="7" s="1"/>
  <c r="Q157" i="7"/>
  <c r="O157" i="7" s="1"/>
  <c r="F157" i="7"/>
  <c r="W156" i="7"/>
  <c r="V156" i="7" s="1"/>
  <c r="L156" i="7" s="1"/>
  <c r="U156" i="7"/>
  <c r="J156" i="7" s="1"/>
  <c r="S156" i="7"/>
  <c r="H156" i="7" s="1"/>
  <c r="Q156" i="7"/>
  <c r="O156" i="7" s="1"/>
  <c r="F156" i="7" s="1"/>
  <c r="W155" i="7"/>
  <c r="V155" i="7" s="1"/>
  <c r="L155" i="7" s="1"/>
  <c r="U155" i="7"/>
  <c r="S155" i="7"/>
  <c r="H155" i="7" s="1"/>
  <c r="Q155" i="7"/>
  <c r="O155" i="7" s="1"/>
  <c r="J155" i="7"/>
  <c r="F155" i="7"/>
  <c r="W154" i="7"/>
  <c r="V154" i="7" s="1"/>
  <c r="L154" i="7" s="1"/>
  <c r="U154" i="7"/>
  <c r="J154" i="7" s="1"/>
  <c r="S154" i="7"/>
  <c r="H154" i="7" s="1"/>
  <c r="Q154" i="7"/>
  <c r="O154" i="7" s="1"/>
  <c r="F154" i="7" s="1"/>
  <c r="W153" i="7"/>
  <c r="V153" i="7" s="1"/>
  <c r="L153" i="7" s="1"/>
  <c r="U153" i="7"/>
  <c r="J153" i="7" s="1"/>
  <c r="S153" i="7"/>
  <c r="H153" i="7" s="1"/>
  <c r="Q153" i="7"/>
  <c r="O153" i="7" s="1"/>
  <c r="F153" i="7" s="1"/>
  <c r="W152" i="7"/>
  <c r="V152" i="7" s="1"/>
  <c r="L152" i="7" s="1"/>
  <c r="U152" i="7"/>
  <c r="J152" i="7" s="1"/>
  <c r="S152" i="7"/>
  <c r="H152" i="7" s="1"/>
  <c r="Q152" i="7"/>
  <c r="O152" i="7" s="1"/>
  <c r="F152" i="7" s="1"/>
  <c r="W151" i="7"/>
  <c r="V151" i="7" s="1"/>
  <c r="L151" i="7" s="1"/>
  <c r="U151" i="7"/>
  <c r="S151" i="7"/>
  <c r="H151" i="7" s="1"/>
  <c r="Q151" i="7"/>
  <c r="O151" i="7" s="1"/>
  <c r="J151" i="7"/>
  <c r="F151" i="7"/>
  <c r="W150" i="7"/>
  <c r="V150" i="7" s="1"/>
  <c r="L150" i="7" s="1"/>
  <c r="U150" i="7"/>
  <c r="J150" i="7" s="1"/>
  <c r="S150" i="7"/>
  <c r="Q150" i="7"/>
  <c r="O150" i="7" s="1"/>
  <c r="F150" i="7" s="1"/>
  <c r="H150" i="7"/>
  <c r="W149" i="7"/>
  <c r="V149" i="7" s="1"/>
  <c r="L149" i="7" s="1"/>
  <c r="U149" i="7"/>
  <c r="S149" i="7"/>
  <c r="H149" i="7" s="1"/>
  <c r="Q149" i="7"/>
  <c r="O149" i="7" s="1"/>
  <c r="F149" i="7" s="1"/>
  <c r="J149" i="7"/>
  <c r="W148" i="7"/>
  <c r="V148" i="7" s="1"/>
  <c r="L148" i="7" s="1"/>
  <c r="U148" i="7"/>
  <c r="J148" i="7" s="1"/>
  <c r="S148" i="7"/>
  <c r="H148" i="7" s="1"/>
  <c r="Q148" i="7"/>
  <c r="O148" i="7" s="1"/>
  <c r="F148" i="7" s="1"/>
  <c r="W147" i="7"/>
  <c r="V147" i="7" s="1"/>
  <c r="L147" i="7" s="1"/>
  <c r="U147" i="7"/>
  <c r="J147" i="7" s="1"/>
  <c r="S147" i="7"/>
  <c r="H147" i="7" s="1"/>
  <c r="Q147" i="7"/>
  <c r="O147" i="7" s="1"/>
  <c r="F147" i="7" s="1"/>
  <c r="W146" i="7"/>
  <c r="V146" i="7" s="1"/>
  <c r="L146" i="7" s="1"/>
  <c r="U146" i="7"/>
  <c r="S146" i="7"/>
  <c r="H146" i="7" s="1"/>
  <c r="Q146" i="7"/>
  <c r="O146" i="7" s="1"/>
  <c r="J146" i="7"/>
  <c r="F146" i="7"/>
  <c r="W145" i="7"/>
  <c r="V145" i="7" s="1"/>
  <c r="U145" i="7"/>
  <c r="S145" i="7"/>
  <c r="Q145" i="7"/>
  <c r="O145" i="7" s="1"/>
  <c r="F145" i="7" s="1"/>
  <c r="L145" i="7"/>
  <c r="J145" i="7"/>
  <c r="H145" i="7"/>
  <c r="W144" i="7"/>
  <c r="V144" i="7" s="1"/>
  <c r="L144" i="7" s="1"/>
  <c r="U144" i="7"/>
  <c r="J144" i="7" s="1"/>
  <c r="S144" i="7"/>
  <c r="H144" i="7" s="1"/>
  <c r="Q144" i="7"/>
  <c r="O144" i="7" s="1"/>
  <c r="F144" i="7" s="1"/>
  <c r="W143" i="7"/>
  <c r="V143" i="7" s="1"/>
  <c r="L143" i="7" s="1"/>
  <c r="U143" i="7"/>
  <c r="S143" i="7"/>
  <c r="H143" i="7" s="1"/>
  <c r="Q143" i="7"/>
  <c r="O143" i="7" s="1"/>
  <c r="F143" i="7" s="1"/>
  <c r="J143" i="7"/>
  <c r="W142" i="7"/>
  <c r="V142" i="7" s="1"/>
  <c r="U142" i="7"/>
  <c r="S142" i="7"/>
  <c r="Q142" i="7"/>
  <c r="O142" i="7" s="1"/>
  <c r="L142" i="7"/>
  <c r="J142" i="7"/>
  <c r="H142" i="7"/>
  <c r="F142" i="7"/>
  <c r="W141" i="7"/>
  <c r="V141" i="7" s="1"/>
  <c r="L141" i="7" s="1"/>
  <c r="U141" i="7"/>
  <c r="J141" i="7" s="1"/>
  <c r="S141" i="7"/>
  <c r="H141" i="7" s="1"/>
  <c r="Q141" i="7"/>
  <c r="O141" i="7" s="1"/>
  <c r="F141" i="7" s="1"/>
  <c r="W140" i="7"/>
  <c r="V140" i="7" s="1"/>
  <c r="U140" i="7"/>
  <c r="S140" i="7"/>
  <c r="Q140" i="7"/>
  <c r="O140" i="7" s="1"/>
  <c r="F140" i="7" s="1"/>
  <c r="L140" i="7"/>
  <c r="J140" i="7"/>
  <c r="H140" i="7"/>
  <c r="W139" i="7"/>
  <c r="V139" i="7" s="1"/>
  <c r="U139" i="7"/>
  <c r="S139" i="7"/>
  <c r="Q139" i="7"/>
  <c r="O139" i="7" s="1"/>
  <c r="L139" i="7"/>
  <c r="J139" i="7"/>
  <c r="H139" i="7"/>
  <c r="F139" i="7"/>
  <c r="W138" i="7"/>
  <c r="V138" i="7" s="1"/>
  <c r="L138" i="7" s="1"/>
  <c r="U138" i="7"/>
  <c r="J138" i="7" s="1"/>
  <c r="S138" i="7"/>
  <c r="H138" i="7" s="1"/>
  <c r="Q138" i="7"/>
  <c r="O138" i="7" s="1"/>
  <c r="F138" i="7" s="1"/>
  <c r="W137" i="7"/>
  <c r="V137" i="7" s="1"/>
  <c r="L137" i="7" s="1"/>
  <c r="U137" i="7"/>
  <c r="J137" i="7" s="1"/>
  <c r="S137" i="7"/>
  <c r="Q137" i="7"/>
  <c r="O137" i="7" s="1"/>
  <c r="H137" i="7"/>
  <c r="F137" i="7"/>
  <c r="W132" i="7"/>
  <c r="V132" i="7" s="1"/>
  <c r="L132" i="7" s="1"/>
  <c r="U132" i="7"/>
  <c r="S132" i="7"/>
  <c r="H132" i="7" s="1"/>
  <c r="Q132" i="7"/>
  <c r="O132" i="7" s="1"/>
  <c r="F132" i="7" s="1"/>
  <c r="J132" i="7"/>
  <c r="W131" i="7"/>
  <c r="V131" i="7" s="1"/>
  <c r="L131" i="7" s="1"/>
  <c r="U131" i="7"/>
  <c r="S131" i="7"/>
  <c r="H131" i="7" s="1"/>
  <c r="Q131" i="7"/>
  <c r="O131" i="7"/>
  <c r="J131" i="7"/>
  <c r="F131" i="7"/>
  <c r="W130" i="7"/>
  <c r="V130" i="7" s="1"/>
  <c r="L130" i="7" s="1"/>
  <c r="U130" i="7"/>
  <c r="S130" i="7"/>
  <c r="H130" i="7" s="1"/>
  <c r="Q130" i="7"/>
  <c r="O130" i="7" s="1"/>
  <c r="F130" i="7" s="1"/>
  <c r="J130" i="7"/>
  <c r="W129" i="7"/>
  <c r="V129" i="7" s="1"/>
  <c r="U129" i="7"/>
  <c r="S129" i="7"/>
  <c r="Q129" i="7"/>
  <c r="O129" i="7"/>
  <c r="L129" i="7"/>
  <c r="J129" i="7"/>
  <c r="H129" i="7"/>
  <c r="F129" i="7"/>
  <c r="W128" i="7"/>
  <c r="V128" i="7" s="1"/>
  <c r="L128" i="7" s="1"/>
  <c r="U128" i="7"/>
  <c r="S128" i="7"/>
  <c r="H128" i="7" s="1"/>
  <c r="Q128" i="7"/>
  <c r="O128" i="7" s="1"/>
  <c r="F128" i="7" s="1"/>
  <c r="J128" i="7"/>
  <c r="W127" i="7"/>
  <c r="V127" i="7" s="1"/>
  <c r="L127" i="7" s="1"/>
  <c r="U127" i="7"/>
  <c r="S127" i="7"/>
  <c r="H127" i="7" s="1"/>
  <c r="Q127" i="7"/>
  <c r="O127" i="7" s="1"/>
  <c r="J127" i="7"/>
  <c r="F127" i="7"/>
  <c r="W126" i="7"/>
  <c r="V126" i="7" s="1"/>
  <c r="L126" i="7" s="1"/>
  <c r="U126" i="7"/>
  <c r="S126" i="7"/>
  <c r="Q126" i="7"/>
  <c r="O126" i="7" s="1"/>
  <c r="J126" i="7"/>
  <c r="H126" i="7"/>
  <c r="F126" i="7"/>
  <c r="W125" i="7"/>
  <c r="V125" i="7" s="1"/>
  <c r="L125" i="7" s="1"/>
  <c r="U125" i="7"/>
  <c r="S125" i="7"/>
  <c r="H125" i="7" s="1"/>
  <c r="Q125" i="7"/>
  <c r="O125" i="7"/>
  <c r="F125" i="7" s="1"/>
  <c r="J125" i="7"/>
  <c r="W124" i="7"/>
  <c r="V124" i="7" s="1"/>
  <c r="L124" i="7" s="1"/>
  <c r="U124" i="7"/>
  <c r="S124" i="7"/>
  <c r="H124" i="7" s="1"/>
  <c r="Q124" i="7"/>
  <c r="O124" i="7" s="1"/>
  <c r="J124" i="7"/>
  <c r="F124" i="7"/>
  <c r="W123" i="7"/>
  <c r="V123" i="7" s="1"/>
  <c r="L123" i="7" s="1"/>
  <c r="U123" i="7"/>
  <c r="S123" i="7"/>
  <c r="Q123" i="7"/>
  <c r="O123" i="7" s="1"/>
  <c r="J123" i="7"/>
  <c r="H123" i="7"/>
  <c r="F123" i="7"/>
  <c r="W122" i="7"/>
  <c r="V122" i="7" s="1"/>
  <c r="L122" i="7" s="1"/>
  <c r="U122" i="7"/>
  <c r="S122" i="7"/>
  <c r="Q122" i="7"/>
  <c r="O122" i="7" s="1"/>
  <c r="J122" i="7"/>
  <c r="H122" i="7"/>
  <c r="F122" i="7"/>
  <c r="W121" i="7"/>
  <c r="V121" i="7" s="1"/>
  <c r="L121" i="7" s="1"/>
  <c r="U121" i="7"/>
  <c r="S121" i="7"/>
  <c r="Q121" i="7"/>
  <c r="O121" i="7" s="1"/>
  <c r="J121" i="7"/>
  <c r="H121" i="7"/>
  <c r="F121" i="7"/>
  <c r="W120" i="7"/>
  <c r="V120" i="7" s="1"/>
  <c r="L120" i="7" s="1"/>
  <c r="U120" i="7"/>
  <c r="S120" i="7"/>
  <c r="H120" i="7" s="1"/>
  <c r="Q120" i="7"/>
  <c r="O120" i="7" s="1"/>
  <c r="F120" i="7" s="1"/>
  <c r="J120" i="7"/>
  <c r="W119" i="7"/>
  <c r="V119" i="7" s="1"/>
  <c r="L119" i="7" s="1"/>
  <c r="U119" i="7"/>
  <c r="J119" i="7" s="1"/>
  <c r="S119" i="7"/>
  <c r="H119" i="7" s="1"/>
  <c r="Q119" i="7"/>
  <c r="O119" i="7" s="1"/>
  <c r="F119" i="7" s="1"/>
  <c r="W118" i="7"/>
  <c r="V118" i="7" s="1"/>
  <c r="L118" i="7" s="1"/>
  <c r="U118" i="7"/>
  <c r="J118" i="7" s="1"/>
  <c r="S118" i="7"/>
  <c r="H118" i="7" s="1"/>
  <c r="Q118" i="7"/>
  <c r="O118" i="7" s="1"/>
  <c r="F118" i="7" s="1"/>
  <c r="W117" i="7"/>
  <c r="V117" i="7" s="1"/>
  <c r="L117" i="7" s="1"/>
  <c r="U117" i="7"/>
  <c r="J117" i="7" s="1"/>
  <c r="S117" i="7"/>
  <c r="H117" i="7" s="1"/>
  <c r="Q117" i="7"/>
  <c r="O117" i="7" s="1"/>
  <c r="F117" i="7" s="1"/>
  <c r="W116" i="7"/>
  <c r="V116" i="7" s="1"/>
  <c r="L116" i="7" s="1"/>
  <c r="U116" i="7"/>
  <c r="S116" i="7"/>
  <c r="H116" i="7" s="1"/>
  <c r="Q116" i="7"/>
  <c r="O116" i="7" s="1"/>
  <c r="F116" i="7" s="1"/>
  <c r="J116" i="7"/>
  <c r="W115" i="7"/>
  <c r="V115" i="7" s="1"/>
  <c r="L115" i="7" s="1"/>
  <c r="U115" i="7"/>
  <c r="J115" i="7" s="1"/>
  <c r="S115" i="7"/>
  <c r="H115" i="7" s="1"/>
  <c r="Q115" i="7"/>
  <c r="O115" i="7" s="1"/>
  <c r="F115" i="7" s="1"/>
  <c r="W114" i="7"/>
  <c r="V114" i="7" s="1"/>
  <c r="U114" i="7"/>
  <c r="S114" i="7"/>
  <c r="Q114" i="7"/>
  <c r="O114" i="7" s="1"/>
  <c r="L114" i="7"/>
  <c r="J114" i="7"/>
  <c r="H114" i="7"/>
  <c r="F114" i="7"/>
  <c r="W113" i="7"/>
  <c r="V113" i="7" s="1"/>
  <c r="L113" i="7" s="1"/>
  <c r="U113" i="7"/>
  <c r="J113" i="7" s="1"/>
  <c r="S113" i="7"/>
  <c r="H113" i="7" s="1"/>
  <c r="Q113" i="7"/>
  <c r="O113" i="7" s="1"/>
  <c r="F113" i="7" s="1"/>
  <c r="W112" i="7"/>
  <c r="V112" i="7" s="1"/>
  <c r="U112" i="7"/>
  <c r="S112" i="7"/>
  <c r="Q112" i="7"/>
  <c r="O112" i="7" s="1"/>
  <c r="L112" i="7"/>
  <c r="J112" i="7"/>
  <c r="H112" i="7"/>
  <c r="F112" i="7"/>
  <c r="W111" i="7"/>
  <c r="V111" i="7" s="1"/>
  <c r="L111" i="7" s="1"/>
  <c r="U111" i="7"/>
  <c r="J111" i="7" s="1"/>
  <c r="S111" i="7"/>
  <c r="H111" i="7" s="1"/>
  <c r="Q111" i="7"/>
  <c r="O111" i="7" s="1"/>
  <c r="F111" i="7" s="1"/>
  <c r="W110" i="7"/>
  <c r="V110" i="7" s="1"/>
  <c r="L110" i="7" s="1"/>
  <c r="U110" i="7"/>
  <c r="J110" i="7" s="1"/>
  <c r="S110" i="7"/>
  <c r="H110" i="7" s="1"/>
  <c r="Q110" i="7"/>
  <c r="O110" i="7" s="1"/>
  <c r="F110" i="7" s="1"/>
  <c r="W109" i="7"/>
  <c r="V109" i="7" s="1"/>
  <c r="L109" i="7" s="1"/>
  <c r="U109" i="7"/>
  <c r="J109" i="7" s="1"/>
  <c r="S109" i="7"/>
  <c r="H109" i="7" s="1"/>
  <c r="Q109" i="7"/>
  <c r="O109" i="7" s="1"/>
  <c r="F109" i="7" s="1"/>
  <c r="W108" i="7"/>
  <c r="V108" i="7" s="1"/>
  <c r="L108" i="7" s="1"/>
  <c r="U108" i="7"/>
  <c r="J108" i="7" s="1"/>
  <c r="S108" i="7"/>
  <c r="H108" i="7" s="1"/>
  <c r="Q108" i="7"/>
  <c r="O108" i="7" s="1"/>
  <c r="F108" i="7" s="1"/>
  <c r="W107" i="7"/>
  <c r="V107" i="7" s="1"/>
  <c r="L107" i="7" s="1"/>
  <c r="U107" i="7"/>
  <c r="S107" i="7"/>
  <c r="H107" i="7" s="1"/>
  <c r="Q107" i="7"/>
  <c r="O107" i="7" s="1"/>
  <c r="J107" i="7"/>
  <c r="F107" i="7"/>
  <c r="W106" i="7"/>
  <c r="V106" i="7" s="1"/>
  <c r="L106" i="7" s="1"/>
  <c r="U106" i="7"/>
  <c r="S106" i="7"/>
  <c r="H106" i="7" s="1"/>
  <c r="Q106" i="7"/>
  <c r="O106" i="7" s="1"/>
  <c r="F106" i="7" s="1"/>
  <c r="J106" i="7"/>
  <c r="W105" i="7"/>
  <c r="V105" i="7" s="1"/>
  <c r="L105" i="7" s="1"/>
  <c r="U105" i="7"/>
  <c r="S105" i="7"/>
  <c r="H105" i="7" s="1"/>
  <c r="Q105" i="7"/>
  <c r="O105" i="7" s="1"/>
  <c r="J105" i="7"/>
  <c r="F105" i="7"/>
  <c r="W104" i="7"/>
  <c r="V104" i="7" s="1"/>
  <c r="L104" i="7" s="1"/>
  <c r="U104" i="7"/>
  <c r="S104" i="7"/>
  <c r="H104" i="7" s="1"/>
  <c r="Q104" i="7"/>
  <c r="O104" i="7" s="1"/>
  <c r="F104" i="7" s="1"/>
  <c r="J104" i="7"/>
  <c r="W103" i="7"/>
  <c r="V103" i="7" s="1"/>
  <c r="L103" i="7" s="1"/>
  <c r="U103" i="7"/>
  <c r="S103" i="7"/>
  <c r="H103" i="7" s="1"/>
  <c r="Q103" i="7"/>
  <c r="O103" i="7" s="1"/>
  <c r="F103" i="7" s="1"/>
  <c r="J103" i="7"/>
  <c r="W102" i="7"/>
  <c r="V102" i="7" s="1"/>
  <c r="L102" i="7" s="1"/>
  <c r="U102" i="7"/>
  <c r="J102" i="7" s="1"/>
  <c r="S102" i="7"/>
  <c r="H102" i="7" s="1"/>
  <c r="Q102" i="7"/>
  <c r="O102" i="7" s="1"/>
  <c r="F102" i="7" s="1"/>
  <c r="W101" i="7"/>
  <c r="V101" i="7" s="1"/>
  <c r="L101" i="7" s="1"/>
  <c r="U101" i="7"/>
  <c r="J101" i="7" s="1"/>
  <c r="S101" i="7"/>
  <c r="H101" i="7" s="1"/>
  <c r="Q101" i="7"/>
  <c r="O101" i="7" s="1"/>
  <c r="F101" i="7" s="1"/>
  <c r="W100" i="7"/>
  <c r="V100" i="7" s="1"/>
  <c r="U100" i="7"/>
  <c r="S100" i="7"/>
  <c r="Q100" i="7"/>
  <c r="O100" i="7" s="1"/>
  <c r="L100" i="7"/>
  <c r="J100" i="7"/>
  <c r="H100" i="7"/>
  <c r="F100" i="7"/>
  <c r="W99" i="7"/>
  <c r="V99" i="7" s="1"/>
  <c r="L99" i="7" s="1"/>
  <c r="U99" i="7"/>
  <c r="J99" i="7" s="1"/>
  <c r="S99" i="7"/>
  <c r="H99" i="7" s="1"/>
  <c r="Q99" i="7"/>
  <c r="O99" i="7" s="1"/>
  <c r="F99" i="7" s="1"/>
  <c r="W98" i="7"/>
  <c r="V98" i="7" s="1"/>
  <c r="L98" i="7" s="1"/>
  <c r="U98" i="7"/>
  <c r="S98" i="7"/>
  <c r="H98" i="7" s="1"/>
  <c r="Q98" i="7"/>
  <c r="O98" i="7" s="1"/>
  <c r="F98" i="7" s="1"/>
  <c r="J98" i="7"/>
  <c r="W97" i="7"/>
  <c r="V97" i="7" s="1"/>
  <c r="L97" i="7" s="1"/>
  <c r="U97" i="7"/>
  <c r="S97" i="7"/>
  <c r="H97" i="7" s="1"/>
  <c r="Q97" i="7"/>
  <c r="O97" i="7" s="1"/>
  <c r="F97" i="7" s="1"/>
  <c r="J97" i="7"/>
  <c r="W90" i="7"/>
  <c r="V90" i="7" s="1"/>
  <c r="L90" i="7" s="1"/>
  <c r="U90" i="7"/>
  <c r="S90" i="7"/>
  <c r="H90" i="7" s="1"/>
  <c r="Q90" i="7"/>
  <c r="O90" i="7" s="1"/>
  <c r="F90" i="7" s="1"/>
  <c r="J90" i="7"/>
  <c r="W89" i="7"/>
  <c r="V89" i="7" s="1"/>
  <c r="L89" i="7" s="1"/>
  <c r="U89" i="7"/>
  <c r="S89" i="7"/>
  <c r="H89" i="7" s="1"/>
  <c r="Q89" i="7"/>
  <c r="O89" i="7" s="1"/>
  <c r="J89" i="7"/>
  <c r="F89" i="7"/>
  <c r="W88" i="7"/>
  <c r="V88" i="7" s="1"/>
  <c r="U88" i="7"/>
  <c r="S88" i="7"/>
  <c r="Q88" i="7"/>
  <c r="O88" i="7" s="1"/>
  <c r="L88" i="7"/>
  <c r="J88" i="7"/>
  <c r="H88" i="7"/>
  <c r="F88" i="7"/>
  <c r="W68" i="7"/>
  <c r="V68" i="7" s="1"/>
  <c r="L68" i="7" s="1"/>
  <c r="U68" i="7"/>
  <c r="S68" i="7"/>
  <c r="H68" i="7" s="1"/>
  <c r="Q68" i="7"/>
  <c r="O68" i="7" s="1"/>
  <c r="J68" i="7"/>
  <c r="F68" i="7"/>
  <c r="W67" i="7"/>
  <c r="V67" i="7" s="1"/>
  <c r="L67" i="7" s="1"/>
  <c r="U67" i="7"/>
  <c r="J67" i="7" s="1"/>
  <c r="S67" i="7"/>
  <c r="H67" i="7" s="1"/>
  <c r="Q67" i="7"/>
  <c r="O67" i="7" s="1"/>
  <c r="F67" i="7" s="1"/>
  <c r="W66" i="7"/>
  <c r="V66" i="7" s="1"/>
  <c r="L66" i="7" s="1"/>
  <c r="U66" i="7"/>
  <c r="S66" i="7"/>
  <c r="H66" i="7" s="1"/>
  <c r="Q66" i="7"/>
  <c r="O66" i="7" s="1"/>
  <c r="J66" i="7"/>
  <c r="F66" i="7"/>
  <c r="W65" i="7"/>
  <c r="V65" i="7" s="1"/>
  <c r="L65" i="7" s="1"/>
  <c r="U65" i="7"/>
  <c r="S65" i="7"/>
  <c r="H65" i="7" s="1"/>
  <c r="Q65" i="7"/>
  <c r="O65" i="7" s="1"/>
  <c r="F65" i="7" s="1"/>
  <c r="J65" i="7"/>
  <c r="W64" i="7"/>
  <c r="V64" i="7" s="1"/>
  <c r="L64" i="7" s="1"/>
  <c r="U64" i="7"/>
  <c r="J64" i="7" s="1"/>
  <c r="S64" i="7"/>
  <c r="H64" i="7" s="1"/>
  <c r="Q64" i="7"/>
  <c r="O64" i="7" s="1"/>
  <c r="F64" i="7"/>
  <c r="W63" i="7"/>
  <c r="V63" i="7" s="1"/>
  <c r="L63" i="7" s="1"/>
  <c r="U63" i="7"/>
  <c r="J63" i="7" s="1"/>
  <c r="S63" i="7"/>
  <c r="H63" i="7" s="1"/>
  <c r="Q63" i="7"/>
  <c r="O63" i="7" s="1"/>
  <c r="F63" i="7" s="1"/>
  <c r="W62" i="7"/>
  <c r="V62" i="7" s="1"/>
  <c r="L62" i="7" s="1"/>
  <c r="U62" i="7"/>
  <c r="S62" i="7"/>
  <c r="H62" i="7" s="1"/>
  <c r="Q62" i="7"/>
  <c r="O62" i="7" s="1"/>
  <c r="F62" i="7" s="1"/>
  <c r="J62" i="7"/>
  <c r="W61" i="7"/>
  <c r="V61" i="7" s="1"/>
  <c r="U61" i="7"/>
  <c r="S61" i="7"/>
  <c r="Q61" i="7"/>
  <c r="O61" i="7" s="1"/>
  <c r="L61" i="7"/>
  <c r="J61" i="7"/>
  <c r="H61" i="7"/>
  <c r="F61" i="7"/>
  <c r="W60" i="7"/>
  <c r="V60" i="7" s="1"/>
  <c r="L60" i="7" s="1"/>
  <c r="U60" i="7"/>
  <c r="J60" i="7" s="1"/>
  <c r="S60" i="7"/>
  <c r="H60" i="7" s="1"/>
  <c r="Q60" i="7"/>
  <c r="O60" i="7" s="1"/>
  <c r="F60" i="7" s="1"/>
  <c r="W59" i="7"/>
  <c r="V59" i="7" s="1"/>
  <c r="L59" i="7" s="1"/>
  <c r="U59" i="7"/>
  <c r="S59" i="7"/>
  <c r="H59" i="7" s="1"/>
  <c r="Q59" i="7"/>
  <c r="O59" i="7" s="1"/>
  <c r="J59" i="7"/>
  <c r="F59" i="7"/>
  <c r="W58" i="7"/>
  <c r="V58" i="7" s="1"/>
  <c r="U58" i="7"/>
  <c r="S58" i="7"/>
  <c r="Q58" i="7"/>
  <c r="O58" i="7" s="1"/>
  <c r="L58" i="7"/>
  <c r="J58" i="7"/>
  <c r="H58" i="7"/>
  <c r="F58" i="7"/>
  <c r="W57" i="7"/>
  <c r="V57" i="7" s="1"/>
  <c r="U57" i="7"/>
  <c r="S57" i="7"/>
  <c r="Q57" i="7"/>
  <c r="O57" i="7" s="1"/>
  <c r="L57" i="7"/>
  <c r="J57" i="7"/>
  <c r="H57" i="7"/>
  <c r="F57" i="7"/>
  <c r="W56" i="7"/>
  <c r="V56" i="7"/>
  <c r="L56" i="7" s="1"/>
  <c r="U56" i="7"/>
  <c r="J56" i="7" s="1"/>
  <c r="S56" i="7"/>
  <c r="H56" i="7" s="1"/>
  <c r="Q56" i="7"/>
  <c r="O56" i="7" s="1"/>
  <c r="F56" i="7" s="1"/>
  <c r="W55" i="7"/>
  <c r="V55" i="7" s="1"/>
  <c r="L55" i="7" s="1"/>
  <c r="U55" i="7"/>
  <c r="S55" i="7"/>
  <c r="H55" i="7" s="1"/>
  <c r="Q55" i="7"/>
  <c r="O55" i="7" s="1"/>
  <c r="J55" i="7"/>
  <c r="F55" i="7"/>
  <c r="W54" i="7"/>
  <c r="V54" i="7" s="1"/>
  <c r="U54" i="7"/>
  <c r="S54" i="7"/>
  <c r="H54" i="7" s="1"/>
  <c r="Q54" i="7"/>
  <c r="O54" i="7" s="1"/>
  <c r="F54" i="7" s="1"/>
  <c r="L54" i="7"/>
  <c r="J54" i="7"/>
  <c r="W53" i="7"/>
  <c r="V53" i="7" s="1"/>
  <c r="U53" i="7"/>
  <c r="S53" i="7"/>
  <c r="H53" i="7" s="1"/>
  <c r="Q53" i="7"/>
  <c r="O53" i="7" s="1"/>
  <c r="F53" i="7" s="1"/>
  <c r="L53" i="7"/>
  <c r="J53" i="7"/>
  <c r="W52" i="7"/>
  <c r="V52" i="7" s="1"/>
  <c r="U52" i="7"/>
  <c r="S52" i="7"/>
  <c r="H52" i="7" s="1"/>
  <c r="Q52" i="7"/>
  <c r="O52" i="7" s="1"/>
  <c r="F52" i="7" s="1"/>
  <c r="L52" i="7"/>
  <c r="J52" i="7"/>
  <c r="W51" i="7"/>
  <c r="V51" i="7" s="1"/>
  <c r="U51" i="7"/>
  <c r="S51" i="7"/>
  <c r="Q51" i="7"/>
  <c r="O51" i="7" s="1"/>
  <c r="L51" i="7"/>
  <c r="J51" i="7"/>
  <c r="H51" i="7"/>
  <c r="F51" i="7"/>
  <c r="W44" i="7"/>
  <c r="V44" i="7" s="1"/>
  <c r="L44" i="7" s="1"/>
  <c r="U44" i="7"/>
  <c r="S44" i="7"/>
  <c r="H44" i="7" s="1"/>
  <c r="Q44" i="7"/>
  <c r="O44" i="7" s="1"/>
  <c r="J44" i="7"/>
  <c r="F44" i="7"/>
  <c r="W43" i="7"/>
  <c r="V43" i="7" s="1"/>
  <c r="U43" i="7"/>
  <c r="S43" i="7"/>
  <c r="Q43" i="7"/>
  <c r="O43" i="7" s="1"/>
  <c r="L43" i="7"/>
  <c r="J43" i="7"/>
  <c r="H43" i="7"/>
  <c r="F43" i="7"/>
  <c r="W42" i="7"/>
  <c r="V42" i="7" s="1"/>
  <c r="U42" i="7"/>
  <c r="S42" i="7"/>
  <c r="Q42" i="7"/>
  <c r="O42" i="7" s="1"/>
  <c r="F42" i="7" s="1"/>
  <c r="L42" i="7"/>
  <c r="J42" i="7"/>
  <c r="H42" i="7"/>
  <c r="W41" i="7"/>
  <c r="V41" i="7" s="1"/>
  <c r="L41" i="7" s="1"/>
  <c r="U41" i="7"/>
  <c r="S41" i="7"/>
  <c r="H41" i="7" s="1"/>
  <c r="Q41" i="7"/>
  <c r="O41" i="7" s="1"/>
  <c r="F41" i="7" s="1"/>
  <c r="J41" i="7"/>
  <c r="W40" i="7"/>
  <c r="V40" i="7" s="1"/>
  <c r="L40" i="7" s="1"/>
  <c r="U40" i="7"/>
  <c r="J40" i="7" s="1"/>
  <c r="S40" i="7"/>
  <c r="H40" i="7" s="1"/>
  <c r="Q40" i="7"/>
  <c r="O40" i="7" s="1"/>
  <c r="F40" i="7" s="1"/>
  <c r="W39" i="7"/>
  <c r="V39" i="7" s="1"/>
  <c r="L39" i="7" s="1"/>
  <c r="U39" i="7"/>
  <c r="S39" i="7"/>
  <c r="H39" i="7" s="1"/>
  <c r="Q39" i="7"/>
  <c r="O39" i="7" s="1"/>
  <c r="F39" i="7" s="1"/>
  <c r="J39" i="7"/>
  <c r="W38" i="7"/>
  <c r="V38" i="7" s="1"/>
  <c r="U38" i="7"/>
  <c r="S38" i="7"/>
  <c r="H38" i="7" s="1"/>
  <c r="Q38" i="7"/>
  <c r="O38" i="7" s="1"/>
  <c r="F38" i="7" s="1"/>
  <c r="L38" i="7"/>
  <c r="J38" i="7"/>
  <c r="W37" i="7"/>
  <c r="V37" i="7" s="1"/>
  <c r="L37" i="7" s="1"/>
  <c r="U37" i="7"/>
  <c r="S37" i="7"/>
  <c r="H37" i="7" s="1"/>
  <c r="Q37" i="7"/>
  <c r="O37" i="7" s="1"/>
  <c r="F37" i="7" s="1"/>
  <c r="J37" i="7"/>
  <c r="W36" i="7"/>
  <c r="V36" i="7" s="1"/>
  <c r="U36" i="7"/>
  <c r="S36" i="7"/>
  <c r="H36" i="7" s="1"/>
  <c r="Q36" i="7"/>
  <c r="O36" i="7" s="1"/>
  <c r="F36" i="7" s="1"/>
  <c r="L36" i="7"/>
  <c r="J36" i="7"/>
  <c r="W35" i="7"/>
  <c r="V35" i="7" s="1"/>
  <c r="L35" i="7" s="1"/>
  <c r="U35" i="7"/>
  <c r="J35" i="7" s="1"/>
  <c r="S35" i="7"/>
  <c r="H35" i="7" s="1"/>
  <c r="Q35" i="7"/>
  <c r="O35" i="7" s="1"/>
  <c r="F35" i="7"/>
  <c r="W34" i="7"/>
  <c r="V34" i="7" s="1"/>
  <c r="L34" i="7" s="1"/>
  <c r="U34" i="7"/>
  <c r="S34" i="7"/>
  <c r="H34" i="7" s="1"/>
  <c r="Q34" i="7"/>
  <c r="O34" i="7" s="1"/>
  <c r="F34" i="7" s="1"/>
  <c r="J34" i="7"/>
  <c r="W33" i="7"/>
  <c r="V33" i="7" s="1"/>
  <c r="U33" i="7"/>
  <c r="S33" i="7"/>
  <c r="H33" i="7" s="1"/>
  <c r="Q33" i="7"/>
  <c r="O33" i="7" s="1"/>
  <c r="F33" i="7" s="1"/>
  <c r="L33" i="7"/>
  <c r="J33" i="7"/>
  <c r="W32" i="7"/>
  <c r="V32" i="7" s="1"/>
  <c r="L32" i="7" s="1"/>
  <c r="U32" i="7"/>
  <c r="S32" i="7"/>
  <c r="Q32" i="7"/>
  <c r="O32" i="7" s="1"/>
  <c r="J32" i="7"/>
  <c r="H32" i="7"/>
  <c r="F32" i="7"/>
  <c r="W31" i="7"/>
  <c r="V31" i="7" s="1"/>
  <c r="L31" i="7" s="1"/>
  <c r="U31" i="7"/>
  <c r="J31" i="7" s="1"/>
  <c r="S31" i="7"/>
  <c r="Q31" i="7"/>
  <c r="O31" i="7" s="1"/>
  <c r="F31" i="7" s="1"/>
  <c r="H31" i="7"/>
  <c r="W30" i="7"/>
  <c r="V30" i="7" s="1"/>
  <c r="U30" i="7"/>
  <c r="J30" i="7" s="1"/>
  <c r="S30" i="7"/>
  <c r="Q30" i="7"/>
  <c r="O30" i="7" s="1"/>
  <c r="F30" i="7" s="1"/>
  <c r="L30" i="7"/>
  <c r="H30" i="7"/>
  <c r="W29" i="7"/>
  <c r="V29" i="7" s="1"/>
  <c r="U29" i="7"/>
  <c r="J29" i="7" s="1"/>
  <c r="S29" i="7"/>
  <c r="Q29" i="7"/>
  <c r="O29" i="7"/>
  <c r="L29" i="7"/>
  <c r="H29" i="7"/>
  <c r="F29" i="7"/>
  <c r="W28" i="7"/>
  <c r="V28" i="7" s="1"/>
  <c r="U28" i="7"/>
  <c r="S28" i="7"/>
  <c r="Q28" i="7"/>
  <c r="O28" i="7" s="1"/>
  <c r="L28" i="7"/>
  <c r="J28" i="7"/>
  <c r="H28" i="7"/>
  <c r="F28" i="7"/>
  <c r="W27" i="7"/>
  <c r="V27" i="7" s="1"/>
  <c r="L27" i="7" s="1"/>
  <c r="U27" i="7"/>
  <c r="J27" i="7" s="1"/>
  <c r="S27" i="7"/>
  <c r="Q27" i="7"/>
  <c r="O27" i="7" s="1"/>
  <c r="F27" i="7" s="1"/>
  <c r="H27" i="7"/>
  <c r="W26" i="7"/>
  <c r="V26" i="7" s="1"/>
  <c r="U26" i="7"/>
  <c r="S26" i="7"/>
  <c r="H26" i="7" s="1"/>
  <c r="Q26" i="7"/>
  <c r="O26" i="7" s="1"/>
  <c r="F26" i="7" s="1"/>
  <c r="L26" i="7"/>
  <c r="J26" i="7"/>
  <c r="W25" i="7"/>
  <c r="V25" i="7" s="1"/>
  <c r="U25" i="7"/>
  <c r="S25" i="7"/>
  <c r="H25" i="7" s="1"/>
  <c r="Q25" i="7"/>
  <c r="O25" i="7" s="1"/>
  <c r="F25" i="7" s="1"/>
  <c r="L25" i="7"/>
  <c r="J25" i="7"/>
  <c r="W24" i="7"/>
  <c r="V24" i="7" s="1"/>
  <c r="U24" i="7"/>
  <c r="J24" i="7" s="1"/>
  <c r="S24" i="7"/>
  <c r="H24" i="7" s="1"/>
  <c r="Q24" i="7"/>
  <c r="O24" i="7" s="1"/>
  <c r="F24" i="7" s="1"/>
  <c r="L24" i="7"/>
  <c r="W23" i="7"/>
  <c r="V23" i="7" s="1"/>
  <c r="L23" i="7" s="1"/>
  <c r="U23" i="7"/>
  <c r="S23" i="7"/>
  <c r="H23" i="7" s="1"/>
  <c r="Q23" i="7"/>
  <c r="O23" i="7" s="1"/>
  <c r="J23" i="7"/>
  <c r="F23" i="7"/>
  <c r="W22" i="7"/>
  <c r="V22" i="7" s="1"/>
  <c r="L22" i="7" s="1"/>
  <c r="U22" i="7"/>
  <c r="J22" i="7" s="1"/>
  <c r="S22" i="7"/>
  <c r="H22" i="7" s="1"/>
  <c r="Q22" i="7"/>
  <c r="O22" i="7" s="1"/>
  <c r="F22" i="7" s="1"/>
  <c r="W21" i="7"/>
  <c r="V21" i="7" s="1"/>
  <c r="U21" i="7"/>
  <c r="J21" i="7" s="1"/>
  <c r="S21" i="7"/>
  <c r="H21" i="7" s="1"/>
  <c r="Q21" i="7"/>
  <c r="O21" i="7" s="1"/>
  <c r="F21" i="7" s="1"/>
  <c r="L21" i="7"/>
  <c r="W20" i="7"/>
  <c r="V20" i="7" s="1"/>
  <c r="U20" i="7"/>
  <c r="S20" i="7"/>
  <c r="Q20" i="7"/>
  <c r="O20" i="7" s="1"/>
  <c r="F20" i="7" s="1"/>
  <c r="L20" i="7"/>
  <c r="J20" i="7"/>
  <c r="H20" i="7"/>
  <c r="W19" i="7"/>
  <c r="V19" i="7" s="1"/>
  <c r="L19" i="7" s="1"/>
  <c r="U19" i="7"/>
  <c r="J19" i="7" s="1"/>
  <c r="S19" i="7"/>
  <c r="Q19" i="7"/>
  <c r="O19" i="7" s="1"/>
  <c r="F19" i="7" s="1"/>
  <c r="H19" i="7"/>
  <c r="W18" i="7"/>
  <c r="V18" i="7" s="1"/>
  <c r="L18" i="7" s="1"/>
  <c r="U18" i="7"/>
  <c r="J18" i="7" s="1"/>
  <c r="S18" i="7"/>
  <c r="Q18" i="7"/>
  <c r="O18" i="7" s="1"/>
  <c r="F18" i="7" s="1"/>
  <c r="H18" i="7"/>
  <c r="W17" i="7"/>
  <c r="V17" i="7" s="1"/>
  <c r="U17" i="7"/>
  <c r="S17" i="7"/>
  <c r="Q17" i="7"/>
  <c r="O17" i="7" s="1"/>
  <c r="F17" i="7" s="1"/>
  <c r="L17" i="7"/>
  <c r="J17" i="7"/>
  <c r="H17" i="7"/>
  <c r="W16" i="7"/>
  <c r="V16" i="7" s="1"/>
  <c r="U16" i="7"/>
  <c r="J16" i="7" s="1"/>
  <c r="S16" i="7"/>
  <c r="H16" i="7" s="1"/>
  <c r="Q16" i="7"/>
  <c r="O16" i="7" s="1"/>
  <c r="F16" i="7" s="1"/>
  <c r="L16" i="7"/>
  <c r="W15" i="7"/>
  <c r="V15" i="7" s="1"/>
  <c r="U15" i="7"/>
  <c r="S15" i="7"/>
  <c r="Q15" i="7"/>
  <c r="O15" i="7" s="1"/>
  <c r="F15" i="7" s="1"/>
  <c r="L15" i="7"/>
  <c r="J15" i="7"/>
  <c r="H15" i="7"/>
  <c r="W14" i="7"/>
  <c r="V14" i="7" s="1"/>
  <c r="U14" i="7"/>
  <c r="J14" i="7" s="1"/>
  <c r="S14" i="7"/>
  <c r="Q14" i="7"/>
  <c r="O14" i="7" s="1"/>
  <c r="L14" i="7"/>
  <c r="H14" i="7"/>
  <c r="F14" i="7"/>
  <c r="W13" i="7"/>
  <c r="V13" i="7" s="1"/>
  <c r="L13" i="7" s="1"/>
  <c r="U13" i="7"/>
  <c r="J13" i="7" s="1"/>
  <c r="S13" i="7"/>
  <c r="H13" i="7" s="1"/>
  <c r="Q13" i="7"/>
  <c r="O13" i="7" s="1"/>
  <c r="F13" i="7" s="1"/>
  <c r="W12" i="7"/>
  <c r="V12" i="7" s="1"/>
  <c r="L12" i="7" s="1"/>
  <c r="U12" i="7"/>
  <c r="J12" i="7" s="1"/>
  <c r="S12" i="7"/>
  <c r="H12" i="7" s="1"/>
  <c r="Q12" i="7"/>
  <c r="O12" i="7" s="1"/>
  <c r="F12" i="7" s="1"/>
  <c r="W11" i="7"/>
  <c r="V11" i="7" s="1"/>
  <c r="U11" i="7"/>
  <c r="S11" i="7"/>
  <c r="Q11" i="7"/>
  <c r="O11" i="7" s="1"/>
  <c r="L11" i="7"/>
  <c r="J11" i="7"/>
  <c r="H11" i="7"/>
  <c r="F11" i="7"/>
  <c r="W10" i="7"/>
  <c r="V10" i="7" s="1"/>
  <c r="L10" i="7" s="1"/>
  <c r="U10" i="7"/>
  <c r="S10" i="7"/>
  <c r="H10" i="7" s="1"/>
  <c r="Q10" i="7"/>
  <c r="O10" i="7"/>
  <c r="J10" i="7"/>
  <c r="F10" i="7"/>
  <c r="W9" i="7"/>
  <c r="V9" i="7" s="1"/>
  <c r="L9" i="7" s="1"/>
  <c r="U9" i="7"/>
  <c r="J9" i="7" s="1"/>
  <c r="S9" i="7"/>
  <c r="Q9" i="7"/>
  <c r="O9" i="7" s="1"/>
  <c r="F9" i="7" s="1"/>
  <c r="H9" i="7"/>
  <c r="W8" i="7"/>
  <c r="V8" i="7" s="1"/>
  <c r="L8" i="7" s="1"/>
  <c r="U8" i="7"/>
  <c r="J8" i="7" s="1"/>
  <c r="S8" i="7"/>
  <c r="Q8" i="7"/>
  <c r="O8" i="7" s="1"/>
  <c r="F8" i="7" s="1"/>
  <c r="H8" i="7"/>
  <c r="W7" i="7"/>
  <c r="V7" i="7" s="1"/>
  <c r="L7" i="7" s="1"/>
  <c r="U7" i="7"/>
  <c r="J7" i="7" s="1"/>
  <c r="S7" i="7"/>
  <c r="Q7" i="7"/>
  <c r="O7" i="7"/>
  <c r="H7" i="7"/>
  <c r="F7" i="7"/>
  <c r="W6" i="7"/>
  <c r="V6" i="7"/>
  <c r="L6" i="7" s="1"/>
  <c r="U6" i="7"/>
  <c r="S6" i="7"/>
  <c r="Q6" i="7"/>
  <c r="O6" i="7" s="1"/>
  <c r="F6" i="7" s="1"/>
  <c r="J6" i="7"/>
  <c r="H6" i="7"/>
  <c r="W177" i="2"/>
  <c r="V177" i="2" s="1"/>
  <c r="U177" i="2"/>
  <c r="J177" i="2" s="1"/>
  <c r="S177" i="2"/>
  <c r="Q177" i="2"/>
  <c r="O177" i="2" s="1"/>
  <c r="F177" i="2" s="1"/>
  <c r="L177" i="2"/>
  <c r="H177" i="2"/>
  <c r="W176" i="2"/>
  <c r="V176" i="2" s="1"/>
  <c r="U176" i="2"/>
  <c r="J176" i="2" s="1"/>
  <c r="S176" i="2"/>
  <c r="Q176" i="2"/>
  <c r="O176" i="2" s="1"/>
  <c r="F176" i="2" s="1"/>
  <c r="L176" i="2"/>
  <c r="H176" i="2"/>
  <c r="W175" i="2"/>
  <c r="V175" i="2" s="1"/>
  <c r="U175" i="2"/>
  <c r="S175" i="2"/>
  <c r="Q175" i="2"/>
  <c r="O175" i="2" s="1"/>
  <c r="L175" i="2"/>
  <c r="J175" i="2"/>
  <c r="H175" i="2"/>
  <c r="F175" i="2"/>
  <c r="W174" i="2"/>
  <c r="V174" i="2" s="1"/>
  <c r="U174" i="2"/>
  <c r="J174" i="2" s="1"/>
  <c r="S174" i="2"/>
  <c r="Q174" i="2"/>
  <c r="O174" i="2" s="1"/>
  <c r="F174" i="2" s="1"/>
  <c r="L174" i="2"/>
  <c r="H174" i="2"/>
  <c r="W173" i="2"/>
  <c r="V173" i="2" s="1"/>
  <c r="U173" i="2"/>
  <c r="J173" i="2" s="1"/>
  <c r="S173" i="2"/>
  <c r="Q173" i="2"/>
  <c r="O173" i="2" s="1"/>
  <c r="F173" i="2" s="1"/>
  <c r="L173" i="2"/>
  <c r="H173" i="2"/>
  <c r="W172" i="2"/>
  <c r="V172" i="2" s="1"/>
  <c r="U172" i="2"/>
  <c r="S172" i="2"/>
  <c r="Q172" i="2"/>
  <c r="O172" i="2" s="1"/>
  <c r="L172" i="2"/>
  <c r="J172" i="2"/>
  <c r="H172" i="2"/>
  <c r="F172" i="2"/>
  <c r="W171" i="2"/>
  <c r="V171" i="2" s="1"/>
  <c r="U171" i="2"/>
  <c r="S171" i="2"/>
  <c r="Q171" i="2"/>
  <c r="O171" i="2" s="1"/>
  <c r="L171" i="2"/>
  <c r="J171" i="2"/>
  <c r="H171" i="2"/>
  <c r="F171" i="2"/>
  <c r="W170" i="2"/>
  <c r="V170" i="2" s="1"/>
  <c r="U170" i="2"/>
  <c r="J170" i="2" s="1"/>
  <c r="S170" i="2"/>
  <c r="Q170" i="2"/>
  <c r="O170" i="2" s="1"/>
  <c r="F170" i="2" s="1"/>
  <c r="L170" i="2"/>
  <c r="H170" i="2"/>
  <c r="W169" i="2"/>
  <c r="V169" i="2" s="1"/>
  <c r="U169" i="2"/>
  <c r="S169" i="2"/>
  <c r="Q169" i="2"/>
  <c r="O169" i="2" s="1"/>
  <c r="L169" i="2"/>
  <c r="J169" i="2"/>
  <c r="H169" i="2"/>
  <c r="F169" i="2"/>
  <c r="W168" i="2"/>
  <c r="V168" i="2" s="1"/>
  <c r="U168" i="2"/>
  <c r="J168" i="2" s="1"/>
  <c r="S168" i="2"/>
  <c r="Q168" i="2"/>
  <c r="O168" i="2" s="1"/>
  <c r="F168" i="2" s="1"/>
  <c r="L168" i="2"/>
  <c r="H168" i="2"/>
  <c r="W167" i="2"/>
  <c r="V167" i="2" s="1"/>
  <c r="U167" i="2"/>
  <c r="S167" i="2"/>
  <c r="Q167" i="2"/>
  <c r="O167" i="2" s="1"/>
  <c r="L167" i="2"/>
  <c r="J167" i="2"/>
  <c r="H167" i="2"/>
  <c r="F167" i="2"/>
  <c r="W166" i="2"/>
  <c r="V166" i="2" s="1"/>
  <c r="U166" i="2"/>
  <c r="J166" i="2" s="1"/>
  <c r="S166" i="2"/>
  <c r="Q166" i="2"/>
  <c r="O166" i="2" s="1"/>
  <c r="F166" i="2" s="1"/>
  <c r="L166" i="2"/>
  <c r="H166" i="2"/>
  <c r="W165" i="2"/>
  <c r="V165" i="2" s="1"/>
  <c r="U165" i="2"/>
  <c r="J165" i="2" s="1"/>
  <c r="S165" i="2"/>
  <c r="Q165" i="2"/>
  <c r="O165" i="2" s="1"/>
  <c r="F165" i="2" s="1"/>
  <c r="L165" i="2"/>
  <c r="H165" i="2"/>
  <c r="W164" i="2"/>
  <c r="V164" i="2" s="1"/>
  <c r="U164" i="2"/>
  <c r="J164" i="2" s="1"/>
  <c r="S164" i="2"/>
  <c r="Q164" i="2"/>
  <c r="O164" i="2" s="1"/>
  <c r="F164" i="2" s="1"/>
  <c r="L164" i="2"/>
  <c r="H164" i="2"/>
  <c r="W163" i="2"/>
  <c r="V163" i="2" s="1"/>
  <c r="L163" i="2" s="1"/>
  <c r="U163" i="2"/>
  <c r="J163" i="2" s="1"/>
  <c r="S163" i="2"/>
  <c r="Q163" i="2"/>
  <c r="O163" i="2" s="1"/>
  <c r="F163" i="2" s="1"/>
  <c r="H163" i="2"/>
  <c r="W162" i="2"/>
  <c r="V162" i="2" s="1"/>
  <c r="U162" i="2"/>
  <c r="J162" i="2" s="1"/>
  <c r="S162" i="2"/>
  <c r="H162" i="2" s="1"/>
  <c r="Q162" i="2"/>
  <c r="O162" i="2" s="1"/>
  <c r="F162" i="2" s="1"/>
  <c r="L162" i="2"/>
  <c r="W161" i="2"/>
  <c r="V161" i="2" s="1"/>
  <c r="U161" i="2"/>
  <c r="J161" i="2" s="1"/>
  <c r="S161" i="2"/>
  <c r="Q161" i="2"/>
  <c r="O161" i="2" s="1"/>
  <c r="F161" i="2" s="1"/>
  <c r="L161" i="2"/>
  <c r="H161" i="2"/>
  <c r="W160" i="2"/>
  <c r="V160" i="2" s="1"/>
  <c r="U160" i="2"/>
  <c r="J160" i="2" s="1"/>
  <c r="S160" i="2"/>
  <c r="Q160" i="2"/>
  <c r="O160" i="2" s="1"/>
  <c r="F160" i="2" s="1"/>
  <c r="L160" i="2"/>
  <c r="H160" i="2"/>
  <c r="W159" i="2"/>
  <c r="V159" i="2" s="1"/>
  <c r="U159" i="2"/>
  <c r="S159" i="2"/>
  <c r="Q159" i="2"/>
  <c r="O159" i="2" s="1"/>
  <c r="F159" i="2" s="1"/>
  <c r="L159" i="2"/>
  <c r="J159" i="2"/>
  <c r="H159" i="2"/>
  <c r="W158" i="2"/>
  <c r="V158" i="2" s="1"/>
  <c r="U158" i="2"/>
  <c r="J158" i="2" s="1"/>
  <c r="S158" i="2"/>
  <c r="Q158" i="2"/>
  <c r="O158" i="2" s="1"/>
  <c r="F158" i="2" s="1"/>
  <c r="L158" i="2"/>
  <c r="H158" i="2"/>
  <c r="W157" i="2"/>
  <c r="V157" i="2" s="1"/>
  <c r="U157" i="2"/>
  <c r="J157" i="2" s="1"/>
  <c r="S157" i="2"/>
  <c r="Q157" i="2"/>
  <c r="O157" i="2" s="1"/>
  <c r="F157" i="2" s="1"/>
  <c r="L157" i="2"/>
  <c r="H157" i="2"/>
  <c r="W156" i="2"/>
  <c r="V156" i="2" s="1"/>
  <c r="L156" i="2" s="1"/>
  <c r="U156" i="2"/>
  <c r="J156" i="2" s="1"/>
  <c r="S156" i="2"/>
  <c r="Q156" i="2"/>
  <c r="O156" i="2" s="1"/>
  <c r="F156" i="2" s="1"/>
  <c r="H156" i="2"/>
  <c r="W155" i="2"/>
  <c r="V155" i="2" s="1"/>
  <c r="U155" i="2"/>
  <c r="J155" i="2" s="1"/>
  <c r="S155" i="2"/>
  <c r="H155" i="2" s="1"/>
  <c r="Q155" i="2"/>
  <c r="O155" i="2" s="1"/>
  <c r="F155" i="2" s="1"/>
  <c r="L155" i="2"/>
  <c r="W154" i="2"/>
  <c r="V154" i="2" s="1"/>
  <c r="U154" i="2"/>
  <c r="J154" i="2" s="1"/>
  <c r="S154" i="2"/>
  <c r="Q154" i="2"/>
  <c r="O154" i="2" s="1"/>
  <c r="F154" i="2" s="1"/>
  <c r="L154" i="2"/>
  <c r="H154" i="2"/>
  <c r="W153" i="2"/>
  <c r="V153" i="2"/>
  <c r="U153" i="2"/>
  <c r="J153" i="2" s="1"/>
  <c r="S153" i="2"/>
  <c r="H153" i="2" s="1"/>
  <c r="Q153" i="2"/>
  <c r="O153" i="2" s="1"/>
  <c r="F153" i="2" s="1"/>
  <c r="L153" i="2"/>
  <c r="W152" i="2"/>
  <c r="V152" i="2" s="1"/>
  <c r="U152" i="2"/>
  <c r="J152" i="2" s="1"/>
  <c r="S152" i="2"/>
  <c r="H152" i="2" s="1"/>
  <c r="Q152" i="2"/>
  <c r="O152" i="2" s="1"/>
  <c r="F152" i="2" s="1"/>
  <c r="L152" i="2"/>
  <c r="W151" i="2"/>
  <c r="V151" i="2" s="1"/>
  <c r="L151" i="2" s="1"/>
  <c r="U151" i="2"/>
  <c r="J151" i="2" s="1"/>
  <c r="S151" i="2"/>
  <c r="H151" i="2" s="1"/>
  <c r="Q151" i="2"/>
  <c r="O151" i="2" s="1"/>
  <c r="F151" i="2" s="1"/>
  <c r="W150" i="2"/>
  <c r="V150" i="2" s="1"/>
  <c r="L150" i="2" s="1"/>
  <c r="U150" i="2"/>
  <c r="J150" i="2" s="1"/>
  <c r="S150" i="2"/>
  <c r="Q150" i="2"/>
  <c r="O150" i="2" s="1"/>
  <c r="F150" i="2" s="1"/>
  <c r="H150" i="2"/>
  <c r="W149" i="2"/>
  <c r="V149" i="2" s="1"/>
  <c r="L149" i="2" s="1"/>
  <c r="U149" i="2"/>
  <c r="J149" i="2" s="1"/>
  <c r="S149" i="2"/>
  <c r="Q149" i="2"/>
  <c r="O149" i="2" s="1"/>
  <c r="F149" i="2" s="1"/>
  <c r="H149" i="2"/>
  <c r="W148" i="2"/>
  <c r="V148" i="2" s="1"/>
  <c r="L148" i="2" s="1"/>
  <c r="U148" i="2"/>
  <c r="J148" i="2" s="1"/>
  <c r="S148" i="2"/>
  <c r="Q148" i="2"/>
  <c r="O148" i="2" s="1"/>
  <c r="F148" i="2" s="1"/>
  <c r="H148" i="2"/>
  <c r="W147" i="2"/>
  <c r="V147" i="2" s="1"/>
  <c r="L147" i="2" s="1"/>
  <c r="U147" i="2"/>
  <c r="J147" i="2" s="1"/>
  <c r="S147" i="2"/>
  <c r="Q147" i="2"/>
  <c r="O147" i="2" s="1"/>
  <c r="F147" i="2" s="1"/>
  <c r="H147" i="2"/>
  <c r="W146" i="2"/>
  <c r="V146" i="2" s="1"/>
  <c r="L146" i="2" s="1"/>
  <c r="U146" i="2"/>
  <c r="J146" i="2" s="1"/>
  <c r="S146" i="2"/>
  <c r="Q146" i="2"/>
  <c r="O146" i="2"/>
  <c r="F146" i="2" s="1"/>
  <c r="H146" i="2"/>
  <c r="W145" i="2"/>
  <c r="V145" i="2" s="1"/>
  <c r="L145" i="2" s="1"/>
  <c r="U145" i="2"/>
  <c r="S145" i="2"/>
  <c r="H145" i="2" s="1"/>
  <c r="Q145" i="2"/>
  <c r="O145" i="2" s="1"/>
  <c r="F145" i="2" s="1"/>
  <c r="J145" i="2"/>
  <c r="W144" i="2"/>
  <c r="V144" i="2" s="1"/>
  <c r="L144" i="2" s="1"/>
  <c r="U144" i="2"/>
  <c r="S144" i="2"/>
  <c r="H144" i="2" s="1"/>
  <c r="Q144" i="2"/>
  <c r="O144" i="2" s="1"/>
  <c r="F144" i="2" s="1"/>
  <c r="J144" i="2"/>
  <c r="W143" i="2"/>
  <c r="V143" i="2"/>
  <c r="L143" i="2" s="1"/>
  <c r="U143" i="2"/>
  <c r="S143" i="2"/>
  <c r="H143" i="2" s="1"/>
  <c r="Q143" i="2"/>
  <c r="O143" i="2" s="1"/>
  <c r="F143" i="2" s="1"/>
  <c r="J143" i="2"/>
  <c r="W142" i="2"/>
  <c r="V142" i="2" s="1"/>
  <c r="L142" i="2" s="1"/>
  <c r="U142" i="2"/>
  <c r="J142" i="2" s="1"/>
  <c r="S142" i="2"/>
  <c r="H142" i="2" s="1"/>
  <c r="Q142" i="2"/>
  <c r="O142" i="2" s="1"/>
  <c r="F142" i="2" s="1"/>
  <c r="W141" i="2"/>
  <c r="V141" i="2" s="1"/>
  <c r="L141" i="2" s="1"/>
  <c r="U141" i="2"/>
  <c r="J141" i="2" s="1"/>
  <c r="S141" i="2"/>
  <c r="H141" i="2" s="1"/>
  <c r="Q141" i="2"/>
  <c r="O141" i="2" s="1"/>
  <c r="F141" i="2" s="1"/>
  <c r="W136" i="2"/>
  <c r="V136" i="2" s="1"/>
  <c r="L136" i="2" s="1"/>
  <c r="U136" i="2"/>
  <c r="S136" i="2"/>
  <c r="H136" i="2" s="1"/>
  <c r="Q136" i="2"/>
  <c r="O136" i="2" s="1"/>
  <c r="F136" i="2" s="1"/>
  <c r="J136" i="2"/>
  <c r="W135" i="2"/>
  <c r="V135" i="2" s="1"/>
  <c r="U135" i="2"/>
  <c r="S135" i="2"/>
  <c r="Q135" i="2"/>
  <c r="O135" i="2" s="1"/>
  <c r="L135" i="2"/>
  <c r="J135" i="2"/>
  <c r="H135" i="2"/>
  <c r="F135" i="2"/>
  <c r="W134" i="2"/>
  <c r="V134" i="2" s="1"/>
  <c r="U134" i="2"/>
  <c r="S134" i="2"/>
  <c r="Q134" i="2"/>
  <c r="O134" i="2" s="1"/>
  <c r="L134" i="2"/>
  <c r="J134" i="2"/>
  <c r="H134" i="2"/>
  <c r="F134" i="2"/>
  <c r="W133" i="2"/>
  <c r="V133" i="2" s="1"/>
  <c r="L133" i="2" s="1"/>
  <c r="U133" i="2"/>
  <c r="J133" i="2" s="1"/>
  <c r="S133" i="2"/>
  <c r="H133" i="2" s="1"/>
  <c r="Q133" i="2"/>
  <c r="O133" i="2" s="1"/>
  <c r="F133" i="2" s="1"/>
  <c r="W132" i="2"/>
  <c r="V132" i="2" s="1"/>
  <c r="L132" i="2" s="1"/>
  <c r="U132" i="2"/>
  <c r="J132" i="2" s="1"/>
  <c r="S132" i="2"/>
  <c r="Q132" i="2"/>
  <c r="O132" i="2" s="1"/>
  <c r="F132" i="2" s="1"/>
  <c r="H132" i="2"/>
  <c r="W131" i="2"/>
  <c r="V131" i="2" s="1"/>
  <c r="L131" i="2" s="1"/>
  <c r="U131" i="2"/>
  <c r="J131" i="2" s="1"/>
  <c r="S131" i="2"/>
  <c r="H131" i="2" s="1"/>
  <c r="Q131" i="2"/>
  <c r="O131" i="2" s="1"/>
  <c r="F131" i="2" s="1"/>
  <c r="W130" i="2"/>
  <c r="V130" i="2"/>
  <c r="L130" i="2" s="1"/>
  <c r="U130" i="2"/>
  <c r="J130" i="2" s="1"/>
  <c r="S130" i="2"/>
  <c r="H130" i="2" s="1"/>
  <c r="Q130" i="2"/>
  <c r="O130" i="2" s="1"/>
  <c r="F130" i="2" s="1"/>
  <c r="W129" i="2"/>
  <c r="V129" i="2" s="1"/>
  <c r="L129" i="2" s="1"/>
  <c r="U129" i="2"/>
  <c r="S129" i="2"/>
  <c r="Q129" i="2"/>
  <c r="O129" i="2"/>
  <c r="F129" i="2" s="1"/>
  <c r="J129" i="2"/>
  <c r="H129" i="2"/>
  <c r="W128" i="2"/>
  <c r="V128" i="2" s="1"/>
  <c r="L128" i="2" s="1"/>
  <c r="U128" i="2"/>
  <c r="S128" i="2"/>
  <c r="H128" i="2" s="1"/>
  <c r="Q128" i="2"/>
  <c r="O128" i="2"/>
  <c r="F128" i="2" s="1"/>
  <c r="J128" i="2"/>
  <c r="W127" i="2"/>
  <c r="V127" i="2" s="1"/>
  <c r="L127" i="2" s="1"/>
  <c r="U127" i="2"/>
  <c r="J127" i="2" s="1"/>
  <c r="S127" i="2"/>
  <c r="H127" i="2" s="1"/>
  <c r="Q127" i="2"/>
  <c r="O127" i="2" s="1"/>
  <c r="F127" i="2" s="1"/>
  <c r="W126" i="2"/>
  <c r="V126" i="2" s="1"/>
  <c r="L126" i="2" s="1"/>
  <c r="U126" i="2"/>
  <c r="S126" i="2"/>
  <c r="H126" i="2" s="1"/>
  <c r="Q126" i="2"/>
  <c r="O126" i="2" s="1"/>
  <c r="J126" i="2"/>
  <c r="F126" i="2"/>
  <c r="W125" i="2"/>
  <c r="V125" i="2" s="1"/>
  <c r="L125" i="2" s="1"/>
  <c r="U125" i="2"/>
  <c r="S125" i="2"/>
  <c r="H125" i="2" s="1"/>
  <c r="Q125" i="2"/>
  <c r="O125" i="2"/>
  <c r="F125" i="2" s="1"/>
  <c r="J125" i="2"/>
  <c r="W124" i="2"/>
  <c r="V124" i="2" s="1"/>
  <c r="L124" i="2" s="1"/>
  <c r="U124" i="2"/>
  <c r="J124" i="2" s="1"/>
  <c r="S124" i="2"/>
  <c r="H124" i="2" s="1"/>
  <c r="Q124" i="2"/>
  <c r="O124" i="2" s="1"/>
  <c r="F124" i="2" s="1"/>
  <c r="W123" i="2"/>
  <c r="V123" i="2" s="1"/>
  <c r="U123" i="2"/>
  <c r="S123" i="2"/>
  <c r="H123" i="2" s="1"/>
  <c r="Q123" i="2"/>
  <c r="O123" i="2" s="1"/>
  <c r="L123" i="2"/>
  <c r="J123" i="2"/>
  <c r="F123" i="2"/>
  <c r="W122" i="2"/>
  <c r="V122" i="2" s="1"/>
  <c r="L122" i="2" s="1"/>
  <c r="U122" i="2"/>
  <c r="J122" i="2" s="1"/>
  <c r="S122" i="2"/>
  <c r="H122" i="2" s="1"/>
  <c r="Q122" i="2"/>
  <c r="O122" i="2" s="1"/>
  <c r="F122" i="2" s="1"/>
  <c r="W121" i="2"/>
  <c r="V121" i="2" s="1"/>
  <c r="L121" i="2" s="1"/>
  <c r="U121" i="2"/>
  <c r="J121" i="2" s="1"/>
  <c r="S121" i="2"/>
  <c r="H121" i="2" s="1"/>
  <c r="Q121" i="2"/>
  <c r="O121" i="2" s="1"/>
  <c r="F121" i="2" s="1"/>
  <c r="W120" i="2"/>
  <c r="V120" i="2" s="1"/>
  <c r="L120" i="2" s="1"/>
  <c r="U120" i="2"/>
  <c r="S120" i="2"/>
  <c r="Q120" i="2"/>
  <c r="O120" i="2"/>
  <c r="F120" i="2" s="1"/>
  <c r="J120" i="2"/>
  <c r="H120" i="2"/>
  <c r="W119" i="2"/>
  <c r="V119" i="2" s="1"/>
  <c r="L119" i="2" s="1"/>
  <c r="U119" i="2"/>
  <c r="J119" i="2" s="1"/>
  <c r="S119" i="2"/>
  <c r="Q119" i="2"/>
  <c r="O119" i="2" s="1"/>
  <c r="F119" i="2" s="1"/>
  <c r="H119" i="2"/>
  <c r="W118" i="2"/>
  <c r="V118" i="2"/>
  <c r="L118" i="2" s="1"/>
  <c r="U118" i="2"/>
  <c r="J118" i="2" s="1"/>
  <c r="S118" i="2"/>
  <c r="H118" i="2" s="1"/>
  <c r="Q118" i="2"/>
  <c r="O118" i="2" s="1"/>
  <c r="F118" i="2" s="1"/>
  <c r="W117" i="2"/>
  <c r="V117" i="2" s="1"/>
  <c r="L117" i="2" s="1"/>
  <c r="U117" i="2"/>
  <c r="J117" i="2" s="1"/>
  <c r="S117" i="2"/>
  <c r="Q117" i="2"/>
  <c r="O117" i="2" s="1"/>
  <c r="F117" i="2" s="1"/>
  <c r="H117" i="2"/>
  <c r="W116" i="2"/>
  <c r="V116" i="2" s="1"/>
  <c r="L116" i="2" s="1"/>
  <c r="U116" i="2"/>
  <c r="J116" i="2" s="1"/>
  <c r="S116" i="2"/>
  <c r="Q116" i="2"/>
  <c r="O116" i="2" s="1"/>
  <c r="F116" i="2" s="1"/>
  <c r="H116" i="2"/>
  <c r="W115" i="2"/>
  <c r="V115" i="2" s="1"/>
  <c r="L115" i="2" s="1"/>
  <c r="U115" i="2"/>
  <c r="J115" i="2" s="1"/>
  <c r="S115" i="2"/>
  <c r="Q115" i="2"/>
  <c r="O115" i="2" s="1"/>
  <c r="F115" i="2" s="1"/>
  <c r="H115" i="2"/>
  <c r="W114" i="2"/>
  <c r="V114" i="2" s="1"/>
  <c r="L114" i="2" s="1"/>
  <c r="U114" i="2"/>
  <c r="J114" i="2" s="1"/>
  <c r="S114" i="2"/>
  <c r="H114" i="2" s="1"/>
  <c r="Q114" i="2"/>
  <c r="O114" i="2" s="1"/>
  <c r="F114" i="2" s="1"/>
  <c r="W113" i="2"/>
  <c r="V113" i="2" s="1"/>
  <c r="L113" i="2" s="1"/>
  <c r="U113" i="2"/>
  <c r="J113" i="2" s="1"/>
  <c r="S113" i="2"/>
  <c r="H113" i="2" s="1"/>
  <c r="Q113" i="2"/>
  <c r="O113" i="2" s="1"/>
  <c r="F113" i="2" s="1"/>
  <c r="W112" i="2"/>
  <c r="V112" i="2" s="1"/>
  <c r="L112" i="2" s="1"/>
  <c r="U112" i="2"/>
  <c r="J112" i="2" s="1"/>
  <c r="S112" i="2"/>
  <c r="Q112" i="2"/>
  <c r="O112" i="2" s="1"/>
  <c r="F112" i="2" s="1"/>
  <c r="H112" i="2"/>
  <c r="W111" i="2"/>
  <c r="V111" i="2" s="1"/>
  <c r="L111" i="2" s="1"/>
  <c r="U111" i="2"/>
  <c r="J111" i="2" s="1"/>
  <c r="S111" i="2"/>
  <c r="H111" i="2" s="1"/>
  <c r="Q111" i="2"/>
  <c r="O111" i="2" s="1"/>
  <c r="F111" i="2" s="1"/>
  <c r="W110" i="2"/>
  <c r="V110" i="2" s="1"/>
  <c r="L110" i="2" s="1"/>
  <c r="U110" i="2"/>
  <c r="S110" i="2"/>
  <c r="H110" i="2" s="1"/>
  <c r="Q110" i="2"/>
  <c r="O110" i="2"/>
  <c r="F110" i="2" s="1"/>
  <c r="J110" i="2"/>
  <c r="W109" i="2"/>
  <c r="V109" i="2" s="1"/>
  <c r="L109" i="2" s="1"/>
  <c r="U109" i="2"/>
  <c r="J109" i="2" s="1"/>
  <c r="S109" i="2"/>
  <c r="H109" i="2" s="1"/>
  <c r="Q109" i="2"/>
  <c r="O109" i="2" s="1"/>
  <c r="F109" i="2" s="1"/>
  <c r="W108" i="2"/>
  <c r="V108" i="2" s="1"/>
  <c r="L108" i="2" s="1"/>
  <c r="U108" i="2"/>
  <c r="J108" i="2" s="1"/>
  <c r="S108" i="2"/>
  <c r="H108" i="2" s="1"/>
  <c r="Q108" i="2"/>
  <c r="O108" i="2" s="1"/>
  <c r="F108" i="2" s="1"/>
  <c r="W103" i="2"/>
  <c r="V103" i="2" s="1"/>
  <c r="L103" i="2" s="1"/>
  <c r="U103" i="2"/>
  <c r="J103" i="2" s="1"/>
  <c r="S103" i="2"/>
  <c r="Q103" i="2"/>
  <c r="O103" i="2" s="1"/>
  <c r="F103" i="2" s="1"/>
  <c r="H103" i="2"/>
  <c r="W102" i="2"/>
  <c r="V102" i="2" s="1"/>
  <c r="L102" i="2" s="1"/>
  <c r="U102" i="2"/>
  <c r="S102" i="2"/>
  <c r="Q102" i="2"/>
  <c r="O102" i="2" s="1"/>
  <c r="F102" i="2" s="1"/>
  <c r="J102" i="2"/>
  <c r="H102" i="2"/>
  <c r="W101" i="2"/>
  <c r="V101" i="2"/>
  <c r="U101" i="2"/>
  <c r="S101" i="2"/>
  <c r="Q101" i="2"/>
  <c r="O101" i="2" s="1"/>
  <c r="L101" i="2"/>
  <c r="J101" i="2"/>
  <c r="H101" i="2"/>
  <c r="F101" i="2"/>
  <c r="W100" i="2"/>
  <c r="V100" i="2" s="1"/>
  <c r="L100" i="2" s="1"/>
  <c r="U100" i="2"/>
  <c r="J100" i="2" s="1"/>
  <c r="S100" i="2"/>
  <c r="Q100" i="2"/>
  <c r="O100" i="2" s="1"/>
  <c r="F100" i="2" s="1"/>
  <c r="H100" i="2"/>
  <c r="W99" i="2"/>
  <c r="V99" i="2" s="1"/>
  <c r="L99" i="2" s="1"/>
  <c r="U99" i="2"/>
  <c r="J99" i="2" s="1"/>
  <c r="S99" i="2"/>
  <c r="Q99" i="2"/>
  <c r="O99" i="2" s="1"/>
  <c r="F99" i="2" s="1"/>
  <c r="H99" i="2"/>
  <c r="W98" i="2"/>
  <c r="V98" i="2"/>
  <c r="L98" i="2" s="1"/>
  <c r="U98" i="2"/>
  <c r="J98" i="2" s="1"/>
  <c r="S98" i="2"/>
  <c r="Q98" i="2"/>
  <c r="O98" i="2" s="1"/>
  <c r="F98" i="2" s="1"/>
  <c r="H98" i="2"/>
  <c r="W97" i="2"/>
  <c r="V97" i="2" s="1"/>
  <c r="L97" i="2" s="1"/>
  <c r="U97" i="2"/>
  <c r="S97" i="2"/>
  <c r="Q97" i="2"/>
  <c r="O97" i="2" s="1"/>
  <c r="F97" i="2" s="1"/>
  <c r="J97" i="2"/>
  <c r="H97" i="2"/>
  <c r="W96" i="2"/>
  <c r="V96" i="2" s="1"/>
  <c r="L96" i="2" s="1"/>
  <c r="U96" i="2"/>
  <c r="J96" i="2" s="1"/>
  <c r="S96" i="2"/>
  <c r="Q96" i="2"/>
  <c r="O96" i="2"/>
  <c r="F96" i="2" s="1"/>
  <c r="H96" i="2"/>
  <c r="W95" i="2"/>
  <c r="V95" i="2" s="1"/>
  <c r="U95" i="2"/>
  <c r="S95" i="2"/>
  <c r="Q95" i="2"/>
  <c r="O95" i="2" s="1"/>
  <c r="L95" i="2"/>
  <c r="J95" i="2"/>
  <c r="H95" i="2"/>
  <c r="F95" i="2"/>
  <c r="W94" i="2"/>
  <c r="V94" i="2" s="1"/>
  <c r="L94" i="2" s="1"/>
  <c r="U94" i="2"/>
  <c r="J94" i="2" s="1"/>
  <c r="S94" i="2"/>
  <c r="Q94" i="2"/>
  <c r="O94" i="2" s="1"/>
  <c r="F94" i="2" s="1"/>
  <c r="H94" i="2"/>
  <c r="W93" i="2"/>
  <c r="V93" i="2"/>
  <c r="L93" i="2" s="1"/>
  <c r="U93" i="2"/>
  <c r="J93" i="2" s="1"/>
  <c r="S93" i="2"/>
  <c r="Q93" i="2"/>
  <c r="O93" i="2"/>
  <c r="F93" i="2" s="1"/>
  <c r="H93" i="2"/>
  <c r="W92" i="2"/>
  <c r="V92" i="2" s="1"/>
  <c r="U92" i="2"/>
  <c r="J92" i="2" s="1"/>
  <c r="S92" i="2"/>
  <c r="H92" i="2" s="1"/>
  <c r="Q92" i="2"/>
  <c r="O92" i="2" s="1"/>
  <c r="F92" i="2" s="1"/>
  <c r="L92" i="2"/>
  <c r="W91" i="2"/>
  <c r="V91" i="2" s="1"/>
  <c r="L91" i="2" s="1"/>
  <c r="U91" i="2"/>
  <c r="J91" i="2" s="1"/>
  <c r="S91" i="2"/>
  <c r="H91" i="2" s="1"/>
  <c r="Q91" i="2"/>
  <c r="O91" i="2" s="1"/>
  <c r="F91" i="2" s="1"/>
  <c r="W90" i="2"/>
  <c r="V90" i="2" s="1"/>
  <c r="L90" i="2" s="1"/>
  <c r="U90" i="2"/>
  <c r="J90" i="2" s="1"/>
  <c r="S90" i="2"/>
  <c r="H90" i="2" s="1"/>
  <c r="Q90" i="2"/>
  <c r="O90" i="2"/>
  <c r="F90" i="2" s="1"/>
  <c r="W89" i="2"/>
  <c r="V89" i="2" s="1"/>
  <c r="L89" i="2" s="1"/>
  <c r="U89" i="2"/>
  <c r="J89" i="2" s="1"/>
  <c r="S89" i="2"/>
  <c r="Q89" i="2"/>
  <c r="O89" i="2" s="1"/>
  <c r="F89" i="2" s="1"/>
  <c r="H89" i="2"/>
  <c r="W88" i="2"/>
  <c r="V88" i="2" s="1"/>
  <c r="L88" i="2" s="1"/>
  <c r="U88" i="2"/>
  <c r="J88" i="2" s="1"/>
  <c r="S88" i="2"/>
  <c r="H88" i="2" s="1"/>
  <c r="Q88" i="2"/>
  <c r="O88" i="2" s="1"/>
  <c r="F88" i="2" s="1"/>
  <c r="W87" i="2"/>
  <c r="V87" i="2" s="1"/>
  <c r="L87" i="2" s="1"/>
  <c r="U87" i="2"/>
  <c r="J87" i="2" s="1"/>
  <c r="S87" i="2"/>
  <c r="Q87" i="2"/>
  <c r="O87" i="2" s="1"/>
  <c r="F87" i="2" s="1"/>
  <c r="H87" i="2"/>
  <c r="W86" i="2"/>
  <c r="V86" i="2" s="1"/>
  <c r="L86" i="2" s="1"/>
  <c r="U86" i="2"/>
  <c r="J86" i="2" s="1"/>
  <c r="S86" i="2"/>
  <c r="Q86" i="2"/>
  <c r="O86" i="2" s="1"/>
  <c r="F86" i="2" s="1"/>
  <c r="H86" i="2"/>
  <c r="W85" i="2"/>
  <c r="V85" i="2" s="1"/>
  <c r="L85" i="2" s="1"/>
  <c r="U85" i="2"/>
  <c r="J85" i="2" s="1"/>
  <c r="S85" i="2"/>
  <c r="Q85" i="2"/>
  <c r="O85" i="2" s="1"/>
  <c r="F85" i="2" s="1"/>
  <c r="H85" i="2"/>
  <c r="W84" i="2"/>
  <c r="V84" i="2" s="1"/>
  <c r="L84" i="2" s="1"/>
  <c r="U84" i="2"/>
  <c r="J84" i="2" s="1"/>
  <c r="S84" i="2"/>
  <c r="H84" i="2" s="1"/>
  <c r="Q84" i="2"/>
  <c r="O84" i="2" s="1"/>
  <c r="F84" i="2" s="1"/>
  <c r="W83" i="2"/>
  <c r="V83" i="2" s="1"/>
  <c r="L83" i="2" s="1"/>
  <c r="U83" i="2"/>
  <c r="J83" i="2" s="1"/>
  <c r="S83" i="2"/>
  <c r="Q83" i="2"/>
  <c r="O83" i="2" s="1"/>
  <c r="F83" i="2" s="1"/>
  <c r="H83" i="2"/>
  <c r="W82" i="2"/>
  <c r="V82" i="2" s="1"/>
  <c r="L82" i="2" s="1"/>
  <c r="U82" i="2"/>
  <c r="J82" i="2" s="1"/>
  <c r="S82" i="2"/>
  <c r="Q82" i="2"/>
  <c r="O82" i="2" s="1"/>
  <c r="F82" i="2" s="1"/>
  <c r="H82" i="2"/>
  <c r="W81" i="2"/>
  <c r="V81" i="2" s="1"/>
  <c r="L81" i="2" s="1"/>
  <c r="U81" i="2"/>
  <c r="J81" i="2" s="1"/>
  <c r="S81" i="2"/>
  <c r="Q81" i="2"/>
  <c r="O81" i="2" s="1"/>
  <c r="F81" i="2" s="1"/>
  <c r="H81" i="2"/>
  <c r="W80" i="2"/>
  <c r="V80" i="2" s="1"/>
  <c r="L80" i="2" s="1"/>
  <c r="U80" i="2"/>
  <c r="J80" i="2" s="1"/>
  <c r="S80" i="2"/>
  <c r="Q80" i="2"/>
  <c r="O80" i="2"/>
  <c r="F80" i="2" s="1"/>
  <c r="H80" i="2"/>
  <c r="W79" i="2"/>
  <c r="V79" i="2" s="1"/>
  <c r="L79" i="2" s="1"/>
  <c r="U79" i="2"/>
  <c r="J79" i="2" s="1"/>
  <c r="S79" i="2"/>
  <c r="Q79" i="2"/>
  <c r="O79" i="2" s="1"/>
  <c r="F79" i="2" s="1"/>
  <c r="H79" i="2"/>
  <c r="W78" i="2"/>
  <c r="V78" i="2"/>
  <c r="L78" i="2" s="1"/>
  <c r="U78" i="2"/>
  <c r="J78" i="2" s="1"/>
  <c r="S78" i="2"/>
  <c r="Q78" i="2"/>
  <c r="O78" i="2"/>
  <c r="F78" i="2" s="1"/>
  <c r="H78" i="2"/>
  <c r="W77" i="2"/>
  <c r="V77" i="2" s="1"/>
  <c r="L77" i="2" s="1"/>
  <c r="U77" i="2"/>
  <c r="J77" i="2" s="1"/>
  <c r="S77" i="2"/>
  <c r="Q77" i="2"/>
  <c r="O77" i="2" s="1"/>
  <c r="F77" i="2" s="1"/>
  <c r="H77" i="2"/>
  <c r="W76" i="2"/>
  <c r="V76" i="2" s="1"/>
  <c r="L76" i="2" s="1"/>
  <c r="U76" i="2"/>
  <c r="J76" i="2" s="1"/>
  <c r="S76" i="2"/>
  <c r="Q76" i="2"/>
  <c r="O76" i="2" s="1"/>
  <c r="F76" i="2" s="1"/>
  <c r="H76" i="2"/>
  <c r="W75" i="2"/>
  <c r="V75" i="2" s="1"/>
  <c r="L75" i="2" s="1"/>
  <c r="U75" i="2"/>
  <c r="J75" i="2" s="1"/>
  <c r="S75" i="2"/>
  <c r="Q75" i="2"/>
  <c r="O75" i="2" s="1"/>
  <c r="F75" i="2" s="1"/>
  <c r="H75" i="2"/>
  <c r="W56" i="2"/>
  <c r="V56" i="2" s="1"/>
  <c r="L56" i="2" s="1"/>
  <c r="U56" i="2"/>
  <c r="J56" i="2" s="1"/>
  <c r="S56" i="2"/>
  <c r="H56" i="2" s="1"/>
  <c r="Q56" i="2"/>
  <c r="O56" i="2" s="1"/>
  <c r="F56" i="2" s="1"/>
  <c r="W55" i="2"/>
  <c r="V55" i="2" s="1"/>
  <c r="L55" i="2" s="1"/>
  <c r="U55" i="2"/>
  <c r="J55" i="2" s="1"/>
  <c r="S55" i="2"/>
  <c r="H55" i="2" s="1"/>
  <c r="Q55" i="2"/>
  <c r="O55" i="2" s="1"/>
  <c r="F55" i="2" s="1"/>
  <c r="W54" i="2"/>
  <c r="V54" i="2" s="1"/>
  <c r="U54" i="2"/>
  <c r="S54" i="2"/>
  <c r="Q54" i="2"/>
  <c r="O54" i="2" s="1"/>
  <c r="L54" i="2"/>
  <c r="J54" i="2"/>
  <c r="H54" i="2"/>
  <c r="F54" i="2"/>
  <c r="W53" i="2"/>
  <c r="V53" i="2" s="1"/>
  <c r="U53" i="2"/>
  <c r="S53" i="2"/>
  <c r="Q53" i="2"/>
  <c r="O53" i="2" s="1"/>
  <c r="L53" i="2"/>
  <c r="J53" i="2"/>
  <c r="H53" i="2"/>
  <c r="F53" i="2"/>
  <c r="W52" i="2"/>
  <c r="V52" i="2" s="1"/>
  <c r="L52" i="2" s="1"/>
  <c r="U52" i="2"/>
  <c r="S52" i="2"/>
  <c r="Q52" i="2"/>
  <c r="O52" i="2" s="1"/>
  <c r="F52" i="2" s="1"/>
  <c r="J52" i="2"/>
  <c r="H52" i="2"/>
  <c r="W51" i="2"/>
  <c r="V51" i="2" s="1"/>
  <c r="U51" i="2"/>
  <c r="S51" i="2"/>
  <c r="Q51" i="2"/>
  <c r="O51" i="2" s="1"/>
  <c r="F51" i="2" s="1"/>
  <c r="L51" i="2"/>
  <c r="J51" i="2"/>
  <c r="H51" i="2"/>
  <c r="W50" i="2"/>
  <c r="V50" i="2" s="1"/>
  <c r="L50" i="2" s="1"/>
  <c r="U50" i="2"/>
  <c r="S50" i="2"/>
  <c r="H50" i="2" s="1"/>
  <c r="Q50" i="2"/>
  <c r="O50" i="2" s="1"/>
  <c r="F50" i="2" s="1"/>
  <c r="J50" i="2"/>
  <c r="W49" i="2"/>
  <c r="V49" i="2" s="1"/>
  <c r="U49" i="2"/>
  <c r="S49" i="2"/>
  <c r="Q49" i="2"/>
  <c r="O49" i="2" s="1"/>
  <c r="L49" i="2"/>
  <c r="J49" i="2"/>
  <c r="H49" i="2"/>
  <c r="F49" i="2"/>
  <c r="W48" i="2"/>
  <c r="V48" i="2" s="1"/>
  <c r="U48" i="2"/>
  <c r="S48" i="2"/>
  <c r="Q48" i="2"/>
  <c r="O48" i="2" s="1"/>
  <c r="L48" i="2"/>
  <c r="J48" i="2"/>
  <c r="H48" i="2"/>
  <c r="F48" i="2"/>
  <c r="W47" i="2"/>
  <c r="V47" i="2" s="1"/>
  <c r="L47" i="2" s="1"/>
  <c r="U47" i="2"/>
  <c r="J47" i="2" s="1"/>
  <c r="S47" i="2"/>
  <c r="Q47" i="2"/>
  <c r="O47" i="2" s="1"/>
  <c r="F47" i="2" s="1"/>
  <c r="H47" i="2"/>
  <c r="W46" i="2"/>
  <c r="V46" i="2"/>
  <c r="L46" i="2" s="1"/>
  <c r="U46" i="2"/>
  <c r="J46" i="2" s="1"/>
  <c r="S46" i="2"/>
  <c r="H46" i="2" s="1"/>
  <c r="Q46" i="2"/>
  <c r="O46" i="2" s="1"/>
  <c r="F46" i="2" s="1"/>
  <c r="W45" i="2"/>
  <c r="V45" i="2" s="1"/>
  <c r="U45" i="2"/>
  <c r="S45" i="2"/>
  <c r="Q45" i="2"/>
  <c r="O45" i="2" s="1"/>
  <c r="L45" i="2"/>
  <c r="J45" i="2"/>
  <c r="H45" i="2"/>
  <c r="F45" i="2"/>
  <c r="W44" i="2"/>
  <c r="V44" i="2" s="1"/>
  <c r="L44" i="2" s="1"/>
  <c r="U44" i="2"/>
  <c r="S44" i="2"/>
  <c r="Q44" i="2"/>
  <c r="O44" i="2" s="1"/>
  <c r="F44" i="2" s="1"/>
  <c r="J44" i="2"/>
  <c r="H44" i="2"/>
  <c r="W43" i="2"/>
  <c r="V43" i="2" s="1"/>
  <c r="U43" i="2"/>
  <c r="S43" i="2"/>
  <c r="Q43" i="2"/>
  <c r="O43" i="2" s="1"/>
  <c r="L43" i="2"/>
  <c r="J43" i="2"/>
  <c r="H43" i="2"/>
  <c r="F43" i="2"/>
  <c r="W29" i="2"/>
  <c r="V29" i="2" s="1"/>
  <c r="L29" i="2" s="1"/>
  <c r="U29" i="2"/>
  <c r="J29" i="2" s="1"/>
  <c r="S29" i="2"/>
  <c r="H29" i="2" s="1"/>
  <c r="Q29" i="2"/>
  <c r="O29" i="2" s="1"/>
  <c r="F29" i="2"/>
  <c r="W28" i="2"/>
  <c r="V28" i="2" s="1"/>
  <c r="L28" i="2" s="1"/>
  <c r="U28" i="2"/>
  <c r="J28" i="2" s="1"/>
  <c r="S28" i="2"/>
  <c r="Q28" i="2"/>
  <c r="O28" i="2" s="1"/>
  <c r="F28" i="2" s="1"/>
  <c r="H28" i="2"/>
  <c r="W27" i="2"/>
  <c r="V27" i="2" s="1"/>
  <c r="L27" i="2" s="1"/>
  <c r="U27" i="2"/>
  <c r="S27" i="2"/>
  <c r="Q27" i="2"/>
  <c r="O27" i="2" s="1"/>
  <c r="F27" i="2" s="1"/>
  <c r="J27" i="2"/>
  <c r="H27" i="2"/>
  <c r="W26" i="2"/>
  <c r="V26" i="2" s="1"/>
  <c r="L26" i="2" s="1"/>
  <c r="U26" i="2"/>
  <c r="S26" i="2"/>
  <c r="Q26" i="2"/>
  <c r="O26" i="2" s="1"/>
  <c r="F26" i="2" s="1"/>
  <c r="J26" i="2"/>
  <c r="H26" i="2"/>
  <c r="W25" i="2"/>
  <c r="V25" i="2" s="1"/>
  <c r="L25" i="2" s="1"/>
  <c r="U25" i="2"/>
  <c r="S25" i="2"/>
  <c r="Q25" i="2"/>
  <c r="O25" i="2" s="1"/>
  <c r="F25" i="2" s="1"/>
  <c r="J25" i="2"/>
  <c r="H25" i="2"/>
  <c r="W24" i="2"/>
  <c r="V24" i="2" s="1"/>
  <c r="L24" i="2" s="1"/>
  <c r="U24" i="2"/>
  <c r="S24" i="2"/>
  <c r="Q24" i="2"/>
  <c r="O24" i="2"/>
  <c r="F24" i="2" s="1"/>
  <c r="J24" i="2"/>
  <c r="H24" i="2"/>
  <c r="W23" i="2"/>
  <c r="V23" i="2" s="1"/>
  <c r="L23" i="2" s="1"/>
  <c r="U23" i="2"/>
  <c r="J23" i="2" s="1"/>
  <c r="S23" i="2"/>
  <c r="Q23" i="2"/>
  <c r="O23" i="2" s="1"/>
  <c r="F23" i="2" s="1"/>
  <c r="H23" i="2"/>
  <c r="W22" i="2"/>
  <c r="V22" i="2" s="1"/>
  <c r="L22" i="2" s="1"/>
  <c r="U22" i="2"/>
  <c r="J22" i="2" s="1"/>
  <c r="S22" i="2"/>
  <c r="Q22" i="2"/>
  <c r="O22" i="2" s="1"/>
  <c r="F22" i="2" s="1"/>
  <c r="H22" i="2"/>
  <c r="W21" i="2"/>
  <c r="V21" i="2" s="1"/>
  <c r="L21" i="2" s="1"/>
  <c r="U21" i="2"/>
  <c r="S21" i="2"/>
  <c r="H21" i="2" s="1"/>
  <c r="Q21" i="2"/>
  <c r="O21" i="2"/>
  <c r="F21" i="2" s="1"/>
  <c r="J21" i="2"/>
  <c r="W20" i="2"/>
  <c r="V20" i="2" s="1"/>
  <c r="L20" i="2" s="1"/>
  <c r="U20" i="2"/>
  <c r="S20" i="2"/>
  <c r="Q20" i="2"/>
  <c r="O20" i="2"/>
  <c r="F20" i="2" s="1"/>
  <c r="J20" i="2"/>
  <c r="H20" i="2"/>
  <c r="W19" i="2"/>
  <c r="V19" i="2" s="1"/>
  <c r="L19" i="2" s="1"/>
  <c r="U19" i="2"/>
  <c r="S19" i="2"/>
  <c r="Q19" i="2"/>
  <c r="O19" i="2" s="1"/>
  <c r="F19" i="2" s="1"/>
  <c r="J19" i="2"/>
  <c r="H19" i="2"/>
  <c r="W18" i="2"/>
  <c r="V18" i="2" s="1"/>
  <c r="L18" i="2" s="1"/>
  <c r="U18" i="2"/>
  <c r="J18" i="2" s="1"/>
  <c r="S18" i="2"/>
  <c r="Q18" i="2"/>
  <c r="O18" i="2" s="1"/>
  <c r="F18" i="2" s="1"/>
  <c r="H18" i="2"/>
  <c r="W17" i="2"/>
  <c r="V17" i="2"/>
  <c r="L17" i="2" s="1"/>
  <c r="U17" i="2"/>
  <c r="J17" i="2" s="1"/>
  <c r="S17" i="2"/>
  <c r="H17" i="2" s="1"/>
  <c r="Q17" i="2"/>
  <c r="O17" i="2"/>
  <c r="F17" i="2" s="1"/>
  <c r="W16" i="2"/>
  <c r="V16" i="2"/>
  <c r="U16" i="2"/>
  <c r="J16" i="2" s="1"/>
  <c r="S16" i="2"/>
  <c r="Q16" i="2"/>
  <c r="O16" i="2"/>
  <c r="L16" i="2"/>
  <c r="H16" i="2"/>
  <c r="F16" i="2"/>
  <c r="W15" i="2"/>
  <c r="V15" i="2" s="1"/>
  <c r="L15" i="2" s="1"/>
  <c r="U15" i="2"/>
  <c r="J15" i="2" s="1"/>
  <c r="S15" i="2"/>
  <c r="Q15" i="2"/>
  <c r="O15" i="2"/>
  <c r="F15" i="2" s="1"/>
  <c r="H15" i="2"/>
  <c r="W14" i="2"/>
  <c r="V14" i="2"/>
  <c r="L14" i="2" s="1"/>
  <c r="U14" i="2"/>
  <c r="S14" i="2"/>
  <c r="Q14" i="2"/>
  <c r="O14" i="2"/>
  <c r="F14" i="2" s="1"/>
  <c r="J14" i="2"/>
  <c r="H14" i="2"/>
  <c r="W13" i="2"/>
  <c r="V13" i="2" s="1"/>
  <c r="L13" i="2" s="1"/>
  <c r="U13" i="2"/>
  <c r="J13" i="2" s="1"/>
  <c r="S13" i="2"/>
  <c r="H13" i="2" s="1"/>
  <c r="Q13" i="2"/>
  <c r="O13" i="2" s="1"/>
  <c r="F13" i="2" s="1"/>
  <c r="W12" i="2"/>
  <c r="V12" i="2"/>
  <c r="L12" i="2" s="1"/>
  <c r="U12" i="2"/>
  <c r="S12" i="2"/>
  <c r="Q12" i="2"/>
  <c r="O12" i="2"/>
  <c r="F12" i="2" s="1"/>
  <c r="J12" i="2"/>
  <c r="H12" i="2"/>
  <c r="W11" i="2"/>
  <c r="V11" i="2"/>
  <c r="L11" i="2" s="1"/>
  <c r="U11" i="2"/>
  <c r="J11" i="2" s="1"/>
  <c r="S11" i="2"/>
  <c r="H11" i="2" s="1"/>
  <c r="Q11" i="2"/>
  <c r="O11" i="2"/>
  <c r="F11" i="2" s="1"/>
  <c r="W10" i="2"/>
  <c r="V10" i="2"/>
  <c r="L10" i="2" s="1"/>
  <c r="U10" i="2"/>
  <c r="S10" i="2"/>
  <c r="Q10" i="2"/>
  <c r="O10" i="2"/>
  <c r="F10" i="2" s="1"/>
  <c r="J10" i="2"/>
  <c r="H10" i="2"/>
  <c r="W9" i="2"/>
  <c r="V9" i="2"/>
  <c r="L9" i="2" s="1"/>
  <c r="U9" i="2"/>
  <c r="S9" i="2"/>
  <c r="Q9" i="2"/>
  <c r="O9" i="2"/>
  <c r="F9" i="2" s="1"/>
  <c r="J9" i="2"/>
  <c r="H9" i="2"/>
  <c r="W8" i="2"/>
  <c r="V8" i="2"/>
  <c r="L8" i="2" s="1"/>
  <c r="U8" i="2"/>
  <c r="J8" i="2" s="1"/>
  <c r="S8" i="2"/>
  <c r="Q8" i="2"/>
  <c r="O8" i="2"/>
  <c r="F8" i="2" s="1"/>
  <c r="H8" i="2"/>
  <c r="W7" i="2"/>
  <c r="V7" i="2" s="1"/>
  <c r="L7" i="2" s="1"/>
  <c r="U7" i="2"/>
  <c r="S7" i="2"/>
  <c r="Q7" i="2"/>
  <c r="O7" i="2" s="1"/>
  <c r="F7" i="2" s="1"/>
  <c r="J7" i="2"/>
  <c r="H7" i="2"/>
  <c r="W6" i="2"/>
  <c r="V6" i="2" s="1"/>
  <c r="L6" i="2" s="1"/>
  <c r="U6" i="2"/>
  <c r="J6" i="2" s="1"/>
  <c r="S6" i="2"/>
  <c r="Q6" i="2"/>
  <c r="O6" i="2" s="1"/>
  <c r="F6" i="2" s="1"/>
  <c r="H6" i="2"/>
  <c r="M43" i="2" l="1"/>
  <c r="M10" i="1"/>
  <c r="M38" i="1"/>
  <c r="M60" i="1"/>
  <c r="M139" i="1"/>
  <c r="M159" i="1"/>
  <c r="M35" i="1"/>
  <c r="M82" i="1"/>
  <c r="M150" i="1"/>
  <c r="M157" i="1"/>
  <c r="M204" i="7"/>
  <c r="M5" i="1"/>
  <c r="M11" i="1"/>
  <c r="M16" i="1"/>
  <c r="M22" i="1"/>
  <c r="M66" i="1"/>
  <c r="M93" i="1"/>
  <c r="M95" i="1"/>
  <c r="M109" i="1"/>
  <c r="M111" i="1"/>
  <c r="M112" i="1"/>
  <c r="M122" i="1"/>
  <c r="M123" i="1"/>
  <c r="M124" i="1"/>
  <c r="M135" i="1"/>
  <c r="M136" i="1"/>
  <c r="M140" i="1"/>
  <c r="M147" i="1"/>
  <c r="M161" i="1"/>
  <c r="M167" i="1"/>
  <c r="M173" i="1"/>
  <c r="M174" i="1"/>
  <c r="M132" i="2"/>
  <c r="M172" i="7"/>
  <c r="M57" i="7"/>
  <c r="M98" i="7"/>
  <c r="M99" i="7"/>
  <c r="M122" i="2"/>
  <c r="M175" i="1"/>
  <c r="M148" i="2"/>
  <c r="M153" i="1"/>
  <c r="M176" i="1"/>
  <c r="M120" i="1"/>
  <c r="M164" i="2"/>
  <c r="M33" i="7"/>
  <c r="M40" i="1"/>
  <c r="M114" i="1"/>
  <c r="M132" i="1"/>
  <c r="M141" i="1"/>
  <c r="M148" i="1"/>
  <c r="M152" i="1"/>
  <c r="M154" i="1"/>
  <c r="M177" i="1"/>
  <c r="M43" i="7"/>
  <c r="M14" i="1"/>
  <c r="M53" i="1"/>
  <c r="M65" i="1"/>
  <c r="M79" i="1"/>
  <c r="M80" i="1"/>
  <c r="M89" i="1"/>
  <c r="M121" i="1"/>
  <c r="M164" i="1"/>
  <c r="M45" i="2"/>
  <c r="M134" i="2"/>
  <c r="N5" i="6"/>
  <c r="N6" i="6"/>
  <c r="N10" i="6"/>
  <c r="N13" i="6"/>
  <c r="N14" i="6"/>
  <c r="N18" i="6"/>
  <c r="N21" i="6"/>
  <c r="N22" i="6"/>
  <c r="N26" i="6"/>
  <c r="M13" i="1"/>
  <c r="M36" i="1"/>
  <c r="M78" i="1"/>
  <c r="M101" i="1"/>
  <c r="M102" i="1"/>
  <c r="M108" i="1"/>
  <c r="M163" i="1"/>
  <c r="M170" i="1"/>
  <c r="M187" i="7"/>
  <c r="M211" i="7"/>
  <c r="N7" i="6"/>
  <c r="N8" i="6"/>
  <c r="N11" i="6"/>
  <c r="N12" i="6"/>
  <c r="N15" i="6"/>
  <c r="N16" i="6"/>
  <c r="N19" i="6"/>
  <c r="N20" i="6"/>
  <c r="N23" i="6"/>
  <c r="N24" i="6"/>
  <c r="N27" i="6"/>
  <c r="N28" i="6"/>
  <c r="M18" i="1"/>
  <c r="M20" i="1"/>
  <c r="M23" i="1"/>
  <c r="M34" i="1"/>
  <c r="M37" i="1"/>
  <c r="M47" i="1"/>
  <c r="M54" i="1"/>
  <c r="M55" i="1"/>
  <c r="M57" i="1"/>
  <c r="M58" i="1"/>
  <c r="M61" i="1"/>
  <c r="M63" i="1"/>
  <c r="M64" i="1"/>
  <c r="M69" i="1"/>
  <c r="M81" i="1"/>
  <c r="M84" i="1"/>
  <c r="M110" i="1"/>
  <c r="M127" i="1"/>
  <c r="M130" i="1"/>
  <c r="M131" i="1"/>
  <c r="M134" i="1"/>
  <c r="M137" i="1"/>
  <c r="M138" i="1"/>
  <c r="M114" i="7"/>
  <c r="M177" i="7"/>
  <c r="M181" i="7"/>
  <c r="M182" i="7"/>
  <c r="M45" i="1"/>
  <c r="M70" i="1"/>
  <c r="M86" i="1"/>
  <c r="M88" i="1"/>
  <c r="M94" i="1"/>
  <c r="M98" i="1"/>
  <c r="M99" i="1"/>
  <c r="M100" i="1"/>
  <c r="M117" i="1"/>
  <c r="M133" i="1"/>
  <c r="M151" i="1"/>
  <c r="M156" i="1"/>
  <c r="M158" i="1"/>
  <c r="M160" i="1"/>
  <c r="M165" i="1"/>
  <c r="M166" i="1"/>
  <c r="M168" i="1"/>
  <c r="M171" i="1"/>
  <c r="M172" i="1"/>
  <c r="M143" i="2"/>
  <c r="M157" i="2"/>
  <c r="M160" i="2"/>
  <c r="M142" i="2"/>
  <c r="M145" i="2"/>
  <c r="M146" i="2"/>
  <c r="M152" i="2"/>
  <c r="M115" i="2"/>
  <c r="M117" i="2"/>
  <c r="M123" i="2"/>
  <c r="M111" i="2"/>
  <c r="M113" i="2"/>
  <c r="M126" i="2"/>
  <c r="M130" i="2"/>
  <c r="M135" i="2"/>
  <c r="M128" i="2"/>
  <c r="M129" i="2"/>
  <c r="M119" i="2"/>
  <c r="M125" i="2"/>
  <c r="M133" i="2"/>
  <c r="M92" i="2"/>
  <c r="M96" i="2"/>
  <c r="M44" i="2"/>
  <c r="M46" i="2"/>
  <c r="M48" i="2"/>
  <c r="M16" i="2"/>
  <c r="M15" i="2"/>
  <c r="M19" i="2"/>
  <c r="M21" i="2"/>
  <c r="M29" i="2"/>
  <c r="M10" i="2"/>
  <c r="M12" i="2"/>
  <c r="M14" i="2"/>
  <c r="M7" i="2"/>
  <c r="M25" i="2"/>
  <c r="M54" i="2"/>
  <c r="M188" i="7"/>
  <c r="M195" i="7"/>
  <c r="M183" i="7"/>
  <c r="M184" i="7"/>
  <c r="M185" i="7"/>
  <c r="M189" i="7"/>
  <c r="M191" i="7"/>
  <c r="M180" i="7"/>
  <c r="M192" i="7"/>
  <c r="M199" i="7"/>
  <c r="M208" i="7"/>
  <c r="M179" i="7"/>
  <c r="M178" i="7"/>
  <c r="M190" i="7"/>
  <c r="M193" i="7"/>
  <c r="M194" i="7"/>
  <c r="M196" i="7"/>
  <c r="M202" i="7"/>
  <c r="M203" i="7"/>
  <c r="M207" i="7"/>
  <c r="M139" i="7"/>
  <c r="M146" i="7"/>
  <c r="M137" i="7"/>
  <c r="M140" i="7"/>
  <c r="M142" i="7"/>
  <c r="M143" i="7"/>
  <c r="M145" i="7"/>
  <c r="M147" i="7"/>
  <c r="M122" i="7"/>
  <c r="M130" i="7"/>
  <c r="M129" i="7"/>
  <c r="M115" i="7"/>
  <c r="M123" i="7"/>
  <c r="M131" i="7"/>
  <c r="M103" i="7"/>
  <c r="M107" i="7"/>
  <c r="M111" i="7"/>
  <c r="M112" i="7"/>
  <c r="M127" i="7"/>
  <c r="M101" i="7"/>
  <c r="M109" i="7"/>
  <c r="M102" i="7"/>
  <c r="M106" i="7"/>
  <c r="M110" i="7"/>
  <c r="M124" i="7"/>
  <c r="M125" i="7"/>
  <c r="M117" i="7"/>
  <c r="M119" i="7"/>
  <c r="M120" i="7"/>
  <c r="M132" i="7"/>
  <c r="M97" i="7"/>
  <c r="M105" i="7"/>
  <c r="M113" i="7"/>
  <c r="M100" i="7"/>
  <c r="M104" i="7"/>
  <c r="M108" i="7"/>
  <c r="M116" i="7"/>
  <c r="M126" i="7"/>
  <c r="M128" i="7"/>
  <c r="M89" i="7"/>
  <c r="M59" i="7"/>
  <c r="M64" i="7"/>
  <c r="M53" i="7"/>
  <c r="M60" i="7"/>
  <c r="M68" i="7"/>
  <c r="M55" i="7"/>
  <c r="M66" i="7"/>
  <c r="M52" i="7"/>
  <c r="M54" i="7"/>
  <c r="M61" i="7"/>
  <c r="M51" i="7"/>
  <c r="M58" i="7"/>
  <c r="M63" i="7"/>
  <c r="M88" i="7"/>
  <c r="M32" i="7"/>
  <c r="M19" i="7"/>
  <c r="M22" i="7"/>
  <c r="M36" i="7"/>
  <c r="M39" i="7"/>
  <c r="M37" i="7"/>
  <c r="M41" i="7"/>
  <c r="M44" i="7"/>
  <c r="M38" i="7"/>
  <c r="M34" i="7"/>
  <c r="M40" i="7"/>
  <c r="M159" i="7"/>
  <c r="M162" i="7"/>
  <c r="M153" i="7"/>
  <c r="M157" i="7"/>
  <c r="M152" i="7"/>
  <c r="M154" i="7"/>
  <c r="M151" i="7"/>
  <c r="M148" i="7"/>
  <c r="M158" i="7"/>
  <c r="M149" i="7"/>
  <c r="M155" i="7"/>
  <c r="M161" i="7"/>
  <c r="M8" i="2"/>
  <c r="M28" i="2"/>
  <c r="M47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131" i="2"/>
  <c r="M136" i="2"/>
  <c r="M144" i="2"/>
  <c r="M9" i="2"/>
  <c r="M13" i="2"/>
  <c r="M17" i="2"/>
  <c r="M18" i="2"/>
  <c r="M22" i="2"/>
  <c r="M23" i="2"/>
  <c r="M26" i="2"/>
  <c r="M49" i="2"/>
  <c r="M51" i="2"/>
  <c r="M53" i="2"/>
  <c r="M55" i="2"/>
  <c r="M56" i="2"/>
  <c r="M95" i="2"/>
  <c r="M101" i="2"/>
  <c r="M110" i="2"/>
  <c r="M114" i="2"/>
  <c r="M118" i="2"/>
  <c r="M6" i="2"/>
  <c r="M11" i="2"/>
  <c r="M20" i="2"/>
  <c r="M24" i="2"/>
  <c r="M27" i="2"/>
  <c r="M50" i="2"/>
  <c r="M52" i="2"/>
  <c r="M93" i="2"/>
  <c r="M94" i="2"/>
  <c r="M97" i="2"/>
  <c r="M98" i="2"/>
  <c r="M99" i="2"/>
  <c r="M100" i="2"/>
  <c r="M102" i="2"/>
  <c r="M103" i="2"/>
  <c r="M108" i="2"/>
  <c r="M109" i="2"/>
  <c r="M112" i="2"/>
  <c r="M116" i="2"/>
  <c r="M121" i="2"/>
  <c r="M124" i="2"/>
  <c r="M127" i="2"/>
  <c r="M141" i="2"/>
  <c r="M147" i="2"/>
  <c r="M156" i="2"/>
  <c r="M163" i="2"/>
  <c r="M12" i="7"/>
  <c r="M14" i="7"/>
  <c r="M20" i="7"/>
  <c r="M150" i="2"/>
  <c r="M155" i="2"/>
  <c r="M162" i="2"/>
  <c r="M166" i="2"/>
  <c r="M167" i="2"/>
  <c r="M168" i="2"/>
  <c r="M169" i="2"/>
  <c r="M170" i="2"/>
  <c r="M171" i="2"/>
  <c r="M174" i="2"/>
  <c r="M175" i="2"/>
  <c r="M176" i="2"/>
  <c r="M177" i="2"/>
  <c r="M6" i="7"/>
  <c r="M11" i="7"/>
  <c r="M15" i="7"/>
  <c r="M16" i="7"/>
  <c r="M17" i="7"/>
  <c r="M18" i="7"/>
  <c r="M21" i="7"/>
  <c r="M23" i="7"/>
  <c r="M25" i="7"/>
  <c r="M26" i="7"/>
  <c r="M27" i="7"/>
  <c r="M28" i="7"/>
  <c r="M62" i="7"/>
  <c r="M90" i="7"/>
  <c r="M118" i="7"/>
  <c r="M138" i="7"/>
  <c r="M151" i="2"/>
  <c r="M7" i="7"/>
  <c r="M30" i="7"/>
  <c r="M35" i="7"/>
  <c r="M149" i="2"/>
  <c r="M153" i="2"/>
  <c r="M154" i="2"/>
  <c r="M158" i="2"/>
  <c r="M159" i="2"/>
  <c r="M161" i="2"/>
  <c r="M165" i="2"/>
  <c r="M172" i="2"/>
  <c r="M173" i="2"/>
  <c r="M8" i="7"/>
  <c r="M9" i="7"/>
  <c r="M10" i="7"/>
  <c r="M13" i="7"/>
  <c r="M24" i="7"/>
  <c r="M29" i="7"/>
  <c r="M31" i="7"/>
  <c r="M42" i="7"/>
  <c r="M56" i="7"/>
  <c r="M65" i="7"/>
  <c r="M67" i="7"/>
  <c r="M121" i="7"/>
  <c r="M141" i="7"/>
  <c r="M150" i="7"/>
  <c r="M160" i="7"/>
  <c r="M186" i="7"/>
  <c r="M156" i="7"/>
  <c r="M144" i="7"/>
  <c r="M197" i="7"/>
  <c r="M201" i="7"/>
  <c r="M206" i="7"/>
  <c r="M209" i="7"/>
  <c r="N17" i="6"/>
  <c r="M8" i="1"/>
  <c r="M25" i="1"/>
  <c r="M42" i="1"/>
  <c r="M46" i="1"/>
  <c r="M50" i="1"/>
  <c r="M7" i="1"/>
  <c r="M198" i="7"/>
  <c r="M200" i="7"/>
  <c r="M205" i="7"/>
  <c r="M210" i="7"/>
  <c r="N9" i="6"/>
  <c r="N25" i="6"/>
  <c r="M6" i="1"/>
  <c r="M19" i="1"/>
  <c r="M48" i="1"/>
  <c r="M15" i="1"/>
  <c r="M24" i="1"/>
  <c r="M26" i="1"/>
  <c r="M49" i="1"/>
  <c r="M51" i="1"/>
  <c r="M59" i="1"/>
  <c r="M85" i="1"/>
  <c r="M96" i="1"/>
  <c r="M97" i="1"/>
  <c r="M116" i="1"/>
  <c r="M126" i="1"/>
  <c r="M9" i="1"/>
  <c r="M12" i="1"/>
  <c r="M39" i="1"/>
  <c r="M43" i="1"/>
  <c r="M44" i="1"/>
  <c r="M92" i="1"/>
  <c r="M115" i="1"/>
  <c r="M17" i="1"/>
  <c r="M27" i="1"/>
  <c r="M52" i="1"/>
  <c r="M56" i="1"/>
  <c r="M62" i="1"/>
  <c r="M67" i="1"/>
  <c r="M68" i="1"/>
  <c r="M71" i="1"/>
  <c r="M77" i="1"/>
  <c r="M83" i="1"/>
  <c r="M87" i="1"/>
  <c r="M90" i="1"/>
  <c r="M91" i="1"/>
  <c r="M113" i="1"/>
  <c r="M128" i="1"/>
  <c r="M125" i="1"/>
  <c r="M169" i="1"/>
  <c r="M129" i="1"/>
  <c r="N129" i="1" s="1"/>
  <c r="M149" i="1"/>
  <c r="M155" i="1"/>
  <c r="N154" i="1" s="1"/>
  <c r="N64" i="2" l="1"/>
  <c r="N174" i="1"/>
  <c r="N13" i="1"/>
  <c r="N169" i="1"/>
  <c r="N77" i="1"/>
  <c r="N62" i="1"/>
  <c r="N17" i="1"/>
  <c r="N38" i="1"/>
  <c r="N90" i="1"/>
  <c r="N41" i="1"/>
  <c r="N20" i="1"/>
  <c r="N14" i="1"/>
  <c r="N79" i="7"/>
  <c r="N158" i="2"/>
  <c r="N143" i="2"/>
  <c r="N172" i="2"/>
  <c r="N146" i="2"/>
  <c r="N134" i="2"/>
  <c r="N116" i="2"/>
  <c r="N119" i="2"/>
  <c r="N115" i="2"/>
  <c r="N92" i="2"/>
  <c r="N103" i="2"/>
  <c r="N98" i="2"/>
  <c r="N67" i="2"/>
  <c r="N63" i="2"/>
  <c r="N68" i="2"/>
  <c r="N65" i="2"/>
  <c r="N62" i="2"/>
  <c r="N66" i="2"/>
  <c r="N33" i="2"/>
  <c r="N14" i="2"/>
  <c r="N34" i="2"/>
  <c r="N30" i="2"/>
  <c r="N31" i="2"/>
  <c r="N36" i="2"/>
  <c r="N32" i="2"/>
  <c r="N24" i="2"/>
  <c r="N35" i="2"/>
  <c r="N57" i="2"/>
  <c r="N60" i="2"/>
  <c r="N58" i="2"/>
  <c r="N59" i="2"/>
  <c r="N61" i="2"/>
  <c r="N43" i="2"/>
  <c r="N44" i="2"/>
  <c r="N180" i="7"/>
  <c r="N202" i="7"/>
  <c r="N207" i="7"/>
  <c r="N197" i="7"/>
  <c r="N164" i="7"/>
  <c r="N167" i="7"/>
  <c r="N168" i="7"/>
  <c r="N166" i="7"/>
  <c r="N171" i="7"/>
  <c r="N169" i="7"/>
  <c r="N163" i="7"/>
  <c r="N170" i="7"/>
  <c r="N165" i="7"/>
  <c r="N118" i="7"/>
  <c r="N105" i="7"/>
  <c r="N128" i="7"/>
  <c r="N99" i="7"/>
  <c r="N103" i="7"/>
  <c r="N98" i="7"/>
  <c r="N104" i="7"/>
  <c r="N114" i="7"/>
  <c r="N125" i="7"/>
  <c r="N119" i="7"/>
  <c r="N113" i="7"/>
  <c r="N126" i="7"/>
  <c r="N111" i="7"/>
  <c r="N124" i="7"/>
  <c r="N130" i="7"/>
  <c r="N61" i="7"/>
  <c r="N87" i="7"/>
  <c r="N74" i="7"/>
  <c r="N81" i="7"/>
  <c r="N86" i="7"/>
  <c r="N71" i="7"/>
  <c r="N75" i="7"/>
  <c r="N70" i="7"/>
  <c r="N82" i="7"/>
  <c r="N69" i="7"/>
  <c r="N72" i="7"/>
  <c r="N85" i="7"/>
  <c r="N77" i="7"/>
  <c r="N80" i="7"/>
  <c r="N78" i="7"/>
  <c r="N67" i="7"/>
  <c r="N84" i="7"/>
  <c r="N83" i="7"/>
  <c r="N76" i="7"/>
  <c r="N73" i="7"/>
  <c r="N22" i="7"/>
  <c r="N10" i="7"/>
  <c r="N31" i="7"/>
  <c r="N160" i="7"/>
  <c r="N172" i="7"/>
  <c r="N149" i="7"/>
  <c r="N141" i="7"/>
  <c r="N162" i="7"/>
  <c r="N170" i="1"/>
  <c r="N136" i="1"/>
  <c r="N156" i="1"/>
  <c r="N111" i="1"/>
  <c r="N80" i="1"/>
  <c r="N126" i="1"/>
  <c r="N82" i="1"/>
  <c r="N51" i="1"/>
  <c r="N98" i="1"/>
  <c r="N36" i="1"/>
  <c r="N79" i="1"/>
  <c r="N54" i="1"/>
  <c r="N23" i="1"/>
  <c r="N122" i="1"/>
  <c r="N22" i="1"/>
  <c r="N199" i="7"/>
  <c r="N186" i="7"/>
  <c r="N146" i="7"/>
  <c r="N7" i="7"/>
  <c r="N153" i="7"/>
  <c r="N51" i="7"/>
  <c r="N155" i="7"/>
  <c r="N23" i="7"/>
  <c r="N177" i="2"/>
  <c r="N167" i="2"/>
  <c r="N20" i="7"/>
  <c r="N127" i="1"/>
  <c r="N39" i="7"/>
  <c r="N43" i="7"/>
  <c r="N128" i="2"/>
  <c r="N113" i="2"/>
  <c r="N41" i="7"/>
  <c r="N95" i="2"/>
  <c r="N26" i="2"/>
  <c r="N144" i="2"/>
  <c r="N87" i="2"/>
  <c r="N79" i="2"/>
  <c r="N8" i="2"/>
  <c r="N96" i="2"/>
  <c r="N173" i="1"/>
  <c r="N135" i="1"/>
  <c r="N177" i="1"/>
  <c r="N114" i="1"/>
  <c r="N71" i="1"/>
  <c r="N165" i="1"/>
  <c r="N152" i="1"/>
  <c r="N108" i="1"/>
  <c r="N60" i="1"/>
  <c r="N96" i="1"/>
  <c r="N49" i="1"/>
  <c r="N95" i="1"/>
  <c r="N70" i="1"/>
  <c r="N65" i="1"/>
  <c r="N47" i="1"/>
  <c r="N119" i="1"/>
  <c r="N25" i="1"/>
  <c r="N192" i="7"/>
  <c r="N66" i="1"/>
  <c r="N211" i="7"/>
  <c r="N182" i="7"/>
  <c r="N185" i="7"/>
  <c r="N29" i="7"/>
  <c r="N165" i="2"/>
  <c r="N151" i="2"/>
  <c r="N59" i="7"/>
  <c r="N178" i="7"/>
  <c r="N142" i="7"/>
  <c r="N90" i="7"/>
  <c r="N21" i="7"/>
  <c r="N176" i="2"/>
  <c r="N166" i="2"/>
  <c r="N14" i="7"/>
  <c r="N154" i="7"/>
  <c r="N102" i="7"/>
  <c r="N127" i="2"/>
  <c r="N102" i="2"/>
  <c r="N97" i="2"/>
  <c r="N20" i="2"/>
  <c r="N38" i="7"/>
  <c r="N125" i="2"/>
  <c r="N135" i="2"/>
  <c r="N23" i="2"/>
  <c r="N136" i="2"/>
  <c r="N86" i="2"/>
  <c r="N19" i="2"/>
  <c r="N159" i="1"/>
  <c r="N149" i="1"/>
  <c r="N172" i="1"/>
  <c r="N166" i="1"/>
  <c r="N130" i="1"/>
  <c r="N176" i="1"/>
  <c r="N148" i="1"/>
  <c r="N113" i="1"/>
  <c r="N83" i="1"/>
  <c r="N68" i="1"/>
  <c r="N52" i="1"/>
  <c r="N164" i="1"/>
  <c r="N158" i="1"/>
  <c r="N151" i="1"/>
  <c r="N115" i="1"/>
  <c r="N102" i="1"/>
  <c r="N53" i="1"/>
  <c r="N12" i="1"/>
  <c r="N116" i="1"/>
  <c r="N93" i="1"/>
  <c r="N69" i="1"/>
  <c r="N26" i="1"/>
  <c r="N101" i="1"/>
  <c r="N94" i="1"/>
  <c r="N48" i="1"/>
  <c r="N210" i="7"/>
  <c r="N198" i="7"/>
  <c r="N64" i="1"/>
  <c r="N57" i="1"/>
  <c r="N37" i="1"/>
  <c r="N18" i="1"/>
  <c r="N195" i="7"/>
  <c r="N118" i="1"/>
  <c r="N42" i="1"/>
  <c r="N10" i="1"/>
  <c r="N206" i="7"/>
  <c r="N187" i="7"/>
  <c r="N151" i="7"/>
  <c r="N208" i="7"/>
  <c r="N194" i="7"/>
  <c r="N179" i="7"/>
  <c r="N100" i="1"/>
  <c r="N184" i="7"/>
  <c r="N158" i="7"/>
  <c r="N143" i="7"/>
  <c r="N121" i="7"/>
  <c r="N56" i="7"/>
  <c r="N24" i="7"/>
  <c r="N8" i="7"/>
  <c r="N161" i="2"/>
  <c r="N153" i="2"/>
  <c r="N123" i="7"/>
  <c r="N35" i="7"/>
  <c r="N139" i="1"/>
  <c r="N132" i="7"/>
  <c r="N110" i="7"/>
  <c r="N101" i="7"/>
  <c r="N58" i="7"/>
  <c r="N190" i="7"/>
  <c r="N177" i="7"/>
  <c r="N138" i="7"/>
  <c r="N117" i="7"/>
  <c r="N88" i="7"/>
  <c r="N26" i="7"/>
  <c r="N18" i="7"/>
  <c r="N11" i="7"/>
  <c r="N175" i="2"/>
  <c r="N169" i="2"/>
  <c r="N162" i="2"/>
  <c r="N129" i="7"/>
  <c r="N12" i="7"/>
  <c r="N140" i="1"/>
  <c r="N148" i="7"/>
  <c r="N107" i="7"/>
  <c r="N60" i="7"/>
  <c r="N52" i="7"/>
  <c r="N160" i="2"/>
  <c r="N124" i="2"/>
  <c r="N109" i="2"/>
  <c r="N100" i="2"/>
  <c r="N94" i="2"/>
  <c r="N50" i="2"/>
  <c r="N11" i="2"/>
  <c r="N66" i="7"/>
  <c r="N36" i="7"/>
  <c r="N132" i="2"/>
  <c r="N122" i="2"/>
  <c r="N138" i="1"/>
  <c r="N57" i="7"/>
  <c r="N133" i="2"/>
  <c r="N110" i="2"/>
  <c r="N51" i="2"/>
  <c r="N22" i="2"/>
  <c r="N9" i="2"/>
  <c r="N131" i="2"/>
  <c r="N89" i="2"/>
  <c r="N85" i="2"/>
  <c r="N81" i="2"/>
  <c r="N77" i="2"/>
  <c r="N47" i="2"/>
  <c r="N48" i="2"/>
  <c r="N15" i="2"/>
  <c r="N46" i="2"/>
  <c r="N141" i="1"/>
  <c r="N133" i="1"/>
  <c r="N161" i="1"/>
  <c r="N121" i="1"/>
  <c r="N43" i="1"/>
  <c r="N97" i="1"/>
  <c r="N15" i="1"/>
  <c r="N86" i="1"/>
  <c r="N61" i="1"/>
  <c r="N50" i="1"/>
  <c r="N124" i="1"/>
  <c r="N5" i="1"/>
  <c r="N183" i="7"/>
  <c r="N63" i="7"/>
  <c r="N188" i="7"/>
  <c r="N28" i="7"/>
  <c r="N16" i="7"/>
  <c r="N171" i="2"/>
  <c r="N150" i="2"/>
  <c r="N156" i="2"/>
  <c r="N64" i="7"/>
  <c r="N157" i="2"/>
  <c r="N68" i="7"/>
  <c r="N118" i="2"/>
  <c r="N55" i="2"/>
  <c r="N17" i="2"/>
  <c r="N19" i="7"/>
  <c r="N123" i="2"/>
  <c r="N91" i="2"/>
  <c r="N83" i="2"/>
  <c r="N75" i="2"/>
  <c r="N21" i="2"/>
  <c r="N162" i="1"/>
  <c r="N153" i="1"/>
  <c r="N168" i="1"/>
  <c r="N128" i="1"/>
  <c r="N87" i="1"/>
  <c r="N56" i="1"/>
  <c r="N160" i="1"/>
  <c r="N120" i="1"/>
  <c r="N39" i="1"/>
  <c r="N117" i="1"/>
  <c r="N78" i="1"/>
  <c r="N110" i="1"/>
  <c r="N19" i="1"/>
  <c r="N200" i="7"/>
  <c r="N58" i="1"/>
  <c r="N204" i="7"/>
  <c r="N46" i="1"/>
  <c r="N209" i="7"/>
  <c r="N16" i="1"/>
  <c r="N196" i="7"/>
  <c r="N145" i="7"/>
  <c r="N159" i="7"/>
  <c r="N157" i="7"/>
  <c r="N65" i="7"/>
  <c r="N9" i="7"/>
  <c r="N154" i="2"/>
  <c r="N152" i="7"/>
  <c r="N32" i="7"/>
  <c r="N27" i="7"/>
  <c r="N15" i="7"/>
  <c r="N170" i="2"/>
  <c r="N147" i="7"/>
  <c r="N147" i="2"/>
  <c r="N109" i="7"/>
  <c r="N53" i="7"/>
  <c r="N34" i="7"/>
  <c r="N112" i="2"/>
  <c r="N52" i="2"/>
  <c r="N97" i="7"/>
  <c r="N142" i="2"/>
  <c r="N139" i="7"/>
  <c r="N37" i="7"/>
  <c r="N114" i="2"/>
  <c r="N53" i="2"/>
  <c r="N13" i="2"/>
  <c r="N152" i="2"/>
  <c r="N90" i="2"/>
  <c r="N82" i="2"/>
  <c r="N78" i="2"/>
  <c r="N54" i="2"/>
  <c r="N12" i="2"/>
  <c r="N29" i="2"/>
  <c r="N175" i="1"/>
  <c r="N155" i="1"/>
  <c r="N134" i="1"/>
  <c r="N171" i="1"/>
  <c r="N150" i="1"/>
  <c r="N125" i="1"/>
  <c r="N167" i="1"/>
  <c r="N147" i="1"/>
  <c r="N91" i="1"/>
  <c r="N81" i="1"/>
  <c r="N67" i="1"/>
  <c r="N27" i="1"/>
  <c r="N163" i="1"/>
  <c r="N157" i="1"/>
  <c r="N132" i="1"/>
  <c r="N112" i="1"/>
  <c r="N92" i="1"/>
  <c r="N44" i="1"/>
  <c r="N9" i="1"/>
  <c r="N109" i="1"/>
  <c r="N85" i="1"/>
  <c r="N59" i="1"/>
  <c r="N24" i="1"/>
  <c r="N99" i="1"/>
  <c r="N88" i="1"/>
  <c r="N45" i="1"/>
  <c r="N6" i="1"/>
  <c r="N205" i="7"/>
  <c r="N84" i="1"/>
  <c r="N63" i="1"/>
  <c r="N55" i="1"/>
  <c r="N34" i="1"/>
  <c r="N7" i="1"/>
  <c r="N123" i="1"/>
  <c r="N89" i="1"/>
  <c r="N40" i="1"/>
  <c r="N8" i="1"/>
  <c r="N201" i="7"/>
  <c r="N181" i="7"/>
  <c r="N144" i="7"/>
  <c r="N35" i="1"/>
  <c r="N11" i="1"/>
  <c r="N203" i="7"/>
  <c r="N191" i="7"/>
  <c r="N156" i="7"/>
  <c r="N193" i="7"/>
  <c r="N150" i="7"/>
  <c r="N140" i="7"/>
  <c r="N112" i="7"/>
  <c r="N42" i="7"/>
  <c r="N13" i="7"/>
  <c r="N173" i="2"/>
  <c r="N159" i="2"/>
  <c r="N149" i="2"/>
  <c r="N120" i="7"/>
  <c r="N30" i="7"/>
  <c r="N131" i="1"/>
  <c r="N122" i="7"/>
  <c r="N108" i="7"/>
  <c r="N100" i="7"/>
  <c r="N54" i="7"/>
  <c r="N189" i="7"/>
  <c r="N161" i="7"/>
  <c r="N127" i="7"/>
  <c r="N116" i="7"/>
  <c r="N62" i="7"/>
  <c r="N25" i="7"/>
  <c r="N17" i="7"/>
  <c r="N6" i="7"/>
  <c r="N174" i="2"/>
  <c r="N168" i="2"/>
  <c r="N155" i="2"/>
  <c r="N33" i="7"/>
  <c r="N163" i="2"/>
  <c r="N137" i="1"/>
  <c r="N131" i="7"/>
  <c r="N106" i="7"/>
  <c r="N89" i="7"/>
  <c r="N40" i="7"/>
  <c r="N141" i="2"/>
  <c r="N121" i="2"/>
  <c r="N120" i="2"/>
  <c r="N108" i="2"/>
  <c r="N99" i="2"/>
  <c r="N93" i="2"/>
  <c r="N27" i="2"/>
  <c r="N6" i="2"/>
  <c r="N55" i="7"/>
  <c r="N164" i="2"/>
  <c r="N129" i="2"/>
  <c r="N117" i="2"/>
  <c r="N137" i="7"/>
  <c r="N44" i="7"/>
  <c r="N148" i="2"/>
  <c r="N130" i="2"/>
  <c r="N101" i="2"/>
  <c r="N56" i="2"/>
  <c r="N49" i="2"/>
  <c r="N18" i="2"/>
  <c r="N115" i="7"/>
  <c r="N145" i="2"/>
  <c r="N126" i="2"/>
  <c r="N111" i="2"/>
  <c r="N88" i="2"/>
  <c r="N84" i="2"/>
  <c r="N80" i="2"/>
  <c r="N76" i="2"/>
  <c r="N28" i="2"/>
  <c r="N25" i="2"/>
  <c r="N7" i="2"/>
  <c r="N45" i="2"/>
  <c r="N16" i="2"/>
  <c r="N10" i="2"/>
</calcChain>
</file>

<file path=xl/sharedStrings.xml><?xml version="1.0" encoding="utf-8"?>
<sst xmlns="http://schemas.openxmlformats.org/spreadsheetml/2006/main" count="1130" uniqueCount="418">
  <si>
    <t>Atletická všestrannost  Strakonice 2. 6. 2023</t>
  </si>
  <si>
    <t>1.ročník     Dívky</t>
  </si>
  <si>
    <t>Nulové hodnoty</t>
  </si>
  <si>
    <t>Příjmení a jméno</t>
  </si>
  <si>
    <t>Škola</t>
  </si>
  <si>
    <t>50m</t>
  </si>
  <si>
    <t>Body</t>
  </si>
  <si>
    <t>Dálka</t>
  </si>
  <si>
    <t>Míček</t>
  </si>
  <si>
    <t>300m</t>
  </si>
  <si>
    <t>Celkem</t>
  </si>
  <si>
    <t>Černá Amy</t>
  </si>
  <si>
    <t>1.A</t>
  </si>
  <si>
    <t>Divišová Valerie</t>
  </si>
  <si>
    <t>Keilová Barbora</t>
  </si>
  <si>
    <t>Pelešková Lilian</t>
  </si>
  <si>
    <t>Štěchová Michaela</t>
  </si>
  <si>
    <t>Večeřová Kristýna</t>
  </si>
  <si>
    <t>Vichrová Ema</t>
  </si>
  <si>
    <t>Zúrybnická Marcela</t>
  </si>
  <si>
    <t>Čonková Viktorie</t>
  </si>
  <si>
    <t>1.B</t>
  </si>
  <si>
    <t>Kolingerová Vendula</t>
  </si>
  <si>
    <t>Šestáková Laura</t>
  </si>
  <si>
    <t>Šmídová Marie</t>
  </si>
  <si>
    <t>Vlasáková Karin</t>
  </si>
  <si>
    <t>Zuklínová Štěpánka</t>
  </si>
  <si>
    <t>Zuklínová Zuzana</t>
  </si>
  <si>
    <t>Žiláková Karolína</t>
  </si>
  <si>
    <t>Dávidová Beata</t>
  </si>
  <si>
    <t>1.C</t>
  </si>
  <si>
    <t>Dolenská Eliška</t>
  </si>
  <si>
    <t>Kravchuk Anna</t>
  </si>
  <si>
    <t>Kunešová Veronika</t>
  </si>
  <si>
    <t>Lešáková Jolana</t>
  </si>
  <si>
    <t>Nikodemová Anna</t>
  </si>
  <si>
    <t>Žáková Rozárie</t>
  </si>
  <si>
    <t>Žigmondová Daniela</t>
  </si>
  <si>
    <t>2.ročník     Dívky</t>
  </si>
  <si>
    <t>2.A</t>
  </si>
  <si>
    <t>Chourová Daniela</t>
  </si>
  <si>
    <t>Kopynets Violetta</t>
  </si>
  <si>
    <t>Kovaříková Michaela</t>
  </si>
  <si>
    <t>Marošová Anežka</t>
  </si>
  <si>
    <t>Pitelková Nela</t>
  </si>
  <si>
    <t>Rusnak Oleksandra</t>
  </si>
  <si>
    <t>Singhová Eveleen</t>
  </si>
  <si>
    <t>Šímová Nela</t>
  </si>
  <si>
    <t>Tchorzewská Elen</t>
  </si>
  <si>
    <t>Grundzová Grace</t>
  </si>
  <si>
    <t>2.B</t>
  </si>
  <si>
    <t>Lafatová Štěpánka</t>
  </si>
  <si>
    <t>Míčková Ema</t>
  </si>
  <si>
    <t>Novotná Barbora</t>
  </si>
  <si>
    <t>Pavlíková Ella</t>
  </si>
  <si>
    <t>Půbalová Kristýna</t>
  </si>
  <si>
    <t>Uhlíková Aneta</t>
  </si>
  <si>
    <t>Votavová Lucie</t>
  </si>
  <si>
    <t>3.ročník     Dívky</t>
  </si>
  <si>
    <t>Břicháčková Kateřina</t>
  </si>
  <si>
    <t>3.A</t>
  </si>
  <si>
    <t>Dávidová Ema</t>
  </si>
  <si>
    <t>Flachsová Nela</t>
  </si>
  <si>
    <t>Gerčáková Zuzana</t>
  </si>
  <si>
    <t>Hradská Emma Josefína</t>
  </si>
  <si>
    <t>Jindrová Tereza</t>
  </si>
  <si>
    <t>Kazbundová Agáta</t>
  </si>
  <si>
    <t>Králová Karolína</t>
  </si>
  <si>
    <t>Kučerová Elisabet</t>
  </si>
  <si>
    <t>Taršinská Týna</t>
  </si>
  <si>
    <t>Bálková Adéla</t>
  </si>
  <si>
    <t>3.B</t>
  </si>
  <si>
    <t>Čapková Rosalie</t>
  </si>
  <si>
    <t>Davidová Sabina</t>
  </si>
  <si>
    <t>Grulichová Natálie</t>
  </si>
  <si>
    <t>Kubešová Ema</t>
  </si>
  <si>
    <t>Michálková Sofie</t>
  </si>
  <si>
    <t>Panušková Nela</t>
  </si>
  <si>
    <t>Pešková Alice</t>
  </si>
  <si>
    <t>Stejskalová Monika</t>
  </si>
  <si>
    <t>Zádrapová Michala</t>
  </si>
  <si>
    <t>Holbová Nikola</t>
  </si>
  <si>
    <t>3.C</t>
  </si>
  <si>
    <t>Kalová Petra</t>
  </si>
  <si>
    <t>Kopchenkova Marina</t>
  </si>
  <si>
    <t>Květoňová Eliška</t>
  </si>
  <si>
    <t>Maránková Michaela</t>
  </si>
  <si>
    <t>Mašková Zuzana</t>
  </si>
  <si>
    <t>Šulová Rozálie</t>
  </si>
  <si>
    <t>4.ročník     Dívky</t>
  </si>
  <si>
    <t>Babková Daniele</t>
  </si>
  <si>
    <t>4.A</t>
  </si>
  <si>
    <t>Česká Kateřina</t>
  </si>
  <si>
    <t>Fišerová Vanesa</t>
  </si>
  <si>
    <t>Hrubá Adéla</t>
  </si>
  <si>
    <t>Chadová Gabriela</t>
  </si>
  <si>
    <t>Ině Kateřina</t>
  </si>
  <si>
    <t>Kořánová Veronika</t>
  </si>
  <si>
    <t>Křešničková Monika</t>
  </si>
  <si>
    <t>Křivancová Klára</t>
  </si>
  <si>
    <t>Kučerová Anna</t>
  </si>
  <si>
    <t>Soukupová Vendula</t>
  </si>
  <si>
    <t>Sýkorová Kristýna</t>
  </si>
  <si>
    <t>Šibravová Viktorie</t>
  </si>
  <si>
    <t>Vojtová Sabina</t>
  </si>
  <si>
    <t>Blažková Natálie</t>
  </si>
  <si>
    <t>4.B</t>
  </si>
  <si>
    <t>Hacklová Magdaléna</t>
  </si>
  <si>
    <t>Janoutová Andrea</t>
  </si>
  <si>
    <t>Kolingerová Barbora</t>
  </si>
  <si>
    <t>Michalcová Denisa</t>
  </si>
  <si>
    <t>Pechová Aneta</t>
  </si>
  <si>
    <t>Procházková Adriana</t>
  </si>
  <si>
    <t>Půbalová Lucie</t>
  </si>
  <si>
    <t>Sira Vita</t>
  </si>
  <si>
    <t>Staňková Emma</t>
  </si>
  <si>
    <t>Stašová Laura</t>
  </si>
  <si>
    <t>Tomanová Klára Běla</t>
  </si>
  <si>
    <t>Tomšovicová Natálie</t>
  </si>
  <si>
    <t>5.ročník     Dívky</t>
  </si>
  <si>
    <t>5.A</t>
  </si>
  <si>
    <t>5.B</t>
  </si>
  <si>
    <t>5.C</t>
  </si>
  <si>
    <t>1.ročník     Hoši</t>
  </si>
  <si>
    <t>Dudek Štěpán</t>
  </si>
  <si>
    <t>Janouš Václav</t>
  </si>
  <si>
    <t>Klégr Eliáš</t>
  </si>
  <si>
    <t>Kouba Josef</t>
  </si>
  <si>
    <t>Kuneš Tomáš</t>
  </si>
  <si>
    <t>Mareš Matyáš</t>
  </si>
  <si>
    <t>Princ Patrik</t>
  </si>
  <si>
    <t>Sokol Aleš</t>
  </si>
  <si>
    <t>Soucha Lukáš</t>
  </si>
  <si>
    <t>Stulík Matyáš</t>
  </si>
  <si>
    <t>Toman Jindřich</t>
  </si>
  <si>
    <t>Tomšovic Radek</t>
  </si>
  <si>
    <t>Tondr Martin</t>
  </si>
  <si>
    <t>Halačka Šimon</t>
  </si>
  <si>
    <t>Hrubeš Adam</t>
  </si>
  <si>
    <t>Kocman Tomáš</t>
  </si>
  <si>
    <t>Mach Martin</t>
  </si>
  <si>
    <t>Novotný Matyáš</t>
  </si>
  <si>
    <t>Schovanec Jan</t>
  </si>
  <si>
    <t>Šlapák Jakub</t>
  </si>
  <si>
    <t>Štěrba Kryštof</t>
  </si>
  <si>
    <t>Vach Adam</t>
  </si>
  <si>
    <t>Piddubnyi Ivan</t>
  </si>
  <si>
    <t>Šíp Patrik</t>
  </si>
  <si>
    <t>Alexa Adam</t>
  </si>
  <si>
    <t>Behenský Samuel</t>
  </si>
  <si>
    <t>Diviš Adam</t>
  </si>
  <si>
    <t>Fišer Šimon</t>
  </si>
  <si>
    <t>Havlas Lukáš</t>
  </si>
  <si>
    <t>Kopáček Daniel</t>
  </si>
  <si>
    <t>Kořán Petr</t>
  </si>
  <si>
    <t>Kotoun Matyáš</t>
  </si>
  <si>
    <t>Kozlík Michael</t>
  </si>
  <si>
    <t>Novák Filip</t>
  </si>
  <si>
    <t>Rataj Jakub</t>
  </si>
  <si>
    <t>Straka Jakub</t>
  </si>
  <si>
    <t>Vojík Pavel</t>
  </si>
  <si>
    <t>2.ročník     Hoši</t>
  </si>
  <si>
    <t>Blažek Martin</t>
  </si>
  <si>
    <t>Botur Tobiáš</t>
  </si>
  <si>
    <t>Brůžek Tomáš</t>
  </si>
  <si>
    <t>Hreha Adrián Jozef</t>
  </si>
  <si>
    <t>Ině Maxmilián</t>
  </si>
  <si>
    <t>Kněz Martin</t>
  </si>
  <si>
    <t>Koubek Štěpán</t>
  </si>
  <si>
    <t>Plášil Ondřej</t>
  </si>
  <si>
    <t>Šerl Matěj</t>
  </si>
  <si>
    <t>Vištiak Marek</t>
  </si>
  <si>
    <t>Babka Vladimír</t>
  </si>
  <si>
    <t>Bernard Jakub</t>
  </si>
  <si>
    <t>Cina Damián</t>
  </si>
  <si>
    <t>Holek Filip</t>
  </si>
  <si>
    <t>Klečka Kryštof</t>
  </si>
  <si>
    <t>Kočí Patrik</t>
  </si>
  <si>
    <t>Michalec Sebastian</t>
  </si>
  <si>
    <t>Mráz Tomáš</t>
  </si>
  <si>
    <t>Pavelka Šimon Jiří</t>
  </si>
  <si>
    <t>Schertler Robert</t>
  </si>
  <si>
    <t>Šíma Michal</t>
  </si>
  <si>
    <t>3.ročník     Hoši</t>
  </si>
  <si>
    <t>Čech David</t>
  </si>
  <si>
    <t>Dunovský Maxmilian</t>
  </si>
  <si>
    <t>Koubek Jan</t>
  </si>
  <si>
    <t>Kubín Matyáš</t>
  </si>
  <si>
    <t>Kurz Denis</t>
  </si>
  <si>
    <t>Pikl Vítek</t>
  </si>
  <si>
    <t>Pilný Petr</t>
  </si>
  <si>
    <t>Slavík Radim</t>
  </si>
  <si>
    <t>Vávra Sebastián</t>
  </si>
  <si>
    <t>Vlasák Tomáš</t>
  </si>
  <si>
    <t>Žižka Jan</t>
  </si>
  <si>
    <t>Grulich Simon</t>
  </si>
  <si>
    <t>Hošek Jan</t>
  </si>
  <si>
    <t>Kubeš Vojtěch</t>
  </si>
  <si>
    <t>Kučera Patrik</t>
  </si>
  <si>
    <t>Lipšan Mikuláš</t>
  </si>
  <si>
    <t>Maroš Vít</t>
  </si>
  <si>
    <t>Mašát Sebastin</t>
  </si>
  <si>
    <t>Miklas Matyáš</t>
  </si>
  <si>
    <t>Pihera Martin</t>
  </si>
  <si>
    <t>Suda Martin</t>
  </si>
  <si>
    <t>Vávra Martin</t>
  </si>
  <si>
    <t>Zdeněk Jaroslav</t>
  </si>
  <si>
    <t>Císař Tomáš</t>
  </si>
  <si>
    <t>Fiala Matyáš</t>
  </si>
  <si>
    <t>Fric Petr</t>
  </si>
  <si>
    <t>Koudelka Jakub</t>
  </si>
  <si>
    <t>Kubovec Karel</t>
  </si>
  <si>
    <t>Lukáš Václav</t>
  </si>
  <si>
    <t>Otruba Šimon</t>
  </si>
  <si>
    <t>Pecko Ondřej</t>
  </si>
  <si>
    <t>Peterka Vítek</t>
  </si>
  <si>
    <t>Sedláček Tomáš</t>
  </si>
  <si>
    <t>Farkaš Lucas</t>
  </si>
  <si>
    <t>Zahradník Petr</t>
  </si>
  <si>
    <t>Žídek Maxmilián</t>
  </si>
  <si>
    <t>4.ročník     Hoši</t>
  </si>
  <si>
    <t>Bažata Michal</t>
  </si>
  <si>
    <t>Gebel Prokop</t>
  </si>
  <si>
    <t>Grundza Samuel</t>
  </si>
  <si>
    <t>Kovařík Matyáš</t>
  </si>
  <si>
    <t>Kožený Vítek</t>
  </si>
  <si>
    <t>Lešák Marek</t>
  </si>
  <si>
    <t>Novák Vojtěch</t>
  </si>
  <si>
    <t>Pavlík Štěpán</t>
  </si>
  <si>
    <t>Petrovec Jan</t>
  </si>
  <si>
    <t>Plášil Sebastian</t>
  </si>
  <si>
    <t>Plechatý Jaroslav</t>
  </si>
  <si>
    <t>Vávra Damián</t>
  </si>
  <si>
    <t>Břicháček Matyáš</t>
  </si>
  <si>
    <t>Bubrle Tobias</t>
  </si>
  <si>
    <t>Horký Matěj</t>
  </si>
  <si>
    <t>Hrůša Jakub</t>
  </si>
  <si>
    <t>Janeček Antonín</t>
  </si>
  <si>
    <t>Jirouš Oliver</t>
  </si>
  <si>
    <t>Kakaš Jakub</t>
  </si>
  <si>
    <t>Kuneš Lukáš</t>
  </si>
  <si>
    <t>Linhart Jiří</t>
  </si>
  <si>
    <t>Pavelka Zbyněk</t>
  </si>
  <si>
    <t>Rožánek Miroslav</t>
  </si>
  <si>
    <t>Šesták Dominik</t>
  </si>
  <si>
    <t>Šíma Jáchym</t>
  </si>
  <si>
    <t>5.ročník     Hoši</t>
  </si>
  <si>
    <t>Beznoska Marek</t>
  </si>
  <si>
    <t>Beznoska Martin</t>
  </si>
  <si>
    <t>Cuhra Filip</t>
  </si>
  <si>
    <t>Frnoch Matěj</t>
  </si>
  <si>
    <t>Chvosta Ondřej</t>
  </si>
  <si>
    <t>Novotný Jan</t>
  </si>
  <si>
    <t>Oberreiter Adam</t>
  </si>
  <si>
    <t>Palivec Václav</t>
  </si>
  <si>
    <t>Přib Štěpán</t>
  </si>
  <si>
    <t>Šesták Jiří</t>
  </si>
  <si>
    <t>Zach Tomáš</t>
  </si>
  <si>
    <t>Bandík Adam</t>
  </si>
  <si>
    <t>Blažek Miroslav</t>
  </si>
  <si>
    <t>Devera Petr</t>
  </si>
  <si>
    <t>Grundza Derrick</t>
  </si>
  <si>
    <t>Hrubeš Alex</t>
  </si>
  <si>
    <t>Kocman Matyáš</t>
  </si>
  <si>
    <t>Krejčí Štěpán</t>
  </si>
  <si>
    <t>Pikl Antonín</t>
  </si>
  <si>
    <t>Svoboda Jakub</t>
  </si>
  <si>
    <t>Sýkora Adam</t>
  </si>
  <si>
    <t>Šmíd Radek</t>
  </si>
  <si>
    <t>Šperl Tomáš</t>
  </si>
  <si>
    <t>Zádrapa Tobiáš</t>
  </si>
  <si>
    <t>Bernard Tomáš</t>
  </si>
  <si>
    <t>Dobeš Štěpán</t>
  </si>
  <si>
    <t>Gerčák Filip</t>
  </si>
  <si>
    <t>Kryzan Lukáš</t>
  </si>
  <si>
    <t>Kříž Lukáš</t>
  </si>
  <si>
    <t>Miklas Lukáš</t>
  </si>
  <si>
    <t>Miškovčík Marek</t>
  </si>
  <si>
    <t>Široký Denis</t>
  </si>
  <si>
    <t>Švára Daniel</t>
  </si>
  <si>
    <t>Novotný Jonáš</t>
  </si>
  <si>
    <t>Rippanč Adam</t>
  </si>
  <si>
    <t>Atletická všestrannost  Strakonice 23. 6. 2016</t>
  </si>
  <si>
    <t>1.ročník</t>
  </si>
  <si>
    <t>2.ročník</t>
  </si>
  <si>
    <t>3.ročník</t>
  </si>
  <si>
    <t>4.ročník</t>
  </si>
  <si>
    <t>5.ročník</t>
  </si>
  <si>
    <t>Hoši</t>
  </si>
  <si>
    <t>Dívky</t>
  </si>
  <si>
    <t>ZŠ Pod. Strakonice</t>
  </si>
  <si>
    <t>DUK Strakonice</t>
  </si>
  <si>
    <t>FLČ Strakonice</t>
  </si>
  <si>
    <t>JAK  Blatná</t>
  </si>
  <si>
    <t>Bav. Vodňany</t>
  </si>
  <si>
    <t>Katovice</t>
  </si>
  <si>
    <t>Štěkeň</t>
  </si>
  <si>
    <t>Aleš.Vodňany</t>
  </si>
  <si>
    <t>POV Strakonice</t>
  </si>
  <si>
    <t>Radomyšl</t>
  </si>
  <si>
    <t>Bavorov</t>
  </si>
  <si>
    <t>Sedlice</t>
  </si>
  <si>
    <t>Záboří</t>
  </si>
  <si>
    <t>Volenice</t>
  </si>
  <si>
    <t>TGM Blatná</t>
  </si>
  <si>
    <t>Bělčice</t>
  </si>
  <si>
    <t>Cehnice</t>
  </si>
  <si>
    <t>Čestice</t>
  </si>
  <si>
    <t>Lnáře</t>
  </si>
  <si>
    <t>Malenice</t>
  </si>
  <si>
    <t>Novosedly</t>
  </si>
  <si>
    <t>Stř.Hoštice</t>
  </si>
  <si>
    <t>V  N  Strakonice</t>
  </si>
  <si>
    <t>Volyně</t>
  </si>
  <si>
    <t>2.C</t>
  </si>
  <si>
    <t>4.C</t>
  </si>
  <si>
    <t>Čadek Dominik</t>
  </si>
  <si>
    <t>Čonka Tadeáš</t>
  </si>
  <si>
    <t>Fringoš Lukáš</t>
  </si>
  <si>
    <t>Klaban Mikuláš</t>
  </si>
  <si>
    <t>Krejčí Jakub</t>
  </si>
  <si>
    <t>Lipavský Lukáš</t>
  </si>
  <si>
    <t>Majewski Tomáš</t>
  </si>
  <si>
    <t>Miklas Petr</t>
  </si>
  <si>
    <t>Pauch Pavel</t>
  </si>
  <si>
    <t>Sivák Matyáš</t>
  </si>
  <si>
    <t>Synek Richard</t>
  </si>
  <si>
    <t>Bodnaruk Jan</t>
  </si>
  <si>
    <t>Doucha Jan</t>
  </si>
  <si>
    <t>Illeš Christopher</t>
  </si>
  <si>
    <t>Janus Adam</t>
  </si>
  <si>
    <t>Lukáš Antonín</t>
  </si>
  <si>
    <t>Skomarokhov Vladyslav</t>
  </si>
  <si>
    <t>Skomarokhov Stanislav</t>
  </si>
  <si>
    <t>Vávra Jaroslav</t>
  </si>
  <si>
    <t>Vondrák Marek</t>
  </si>
  <si>
    <t>Břicháček Jan</t>
  </si>
  <si>
    <t>Čížek Tomáš</t>
  </si>
  <si>
    <t>Franta Oldřich</t>
  </si>
  <si>
    <t>Klas Lukáš</t>
  </si>
  <si>
    <t>Krtička Adam</t>
  </si>
  <si>
    <t>Křivanec Josef</t>
  </si>
  <si>
    <t>Lafata Vojtěch</t>
  </si>
  <si>
    <t>Tondr Tomáš</t>
  </si>
  <si>
    <t>Večeřa Jakub</t>
  </si>
  <si>
    <t>Cherkes Dmytro</t>
  </si>
  <si>
    <t>Král Tomáš</t>
  </si>
  <si>
    <t>Balog Cristiano</t>
  </si>
  <si>
    <t>Kneifl Vítězslav</t>
  </si>
  <si>
    <t>Maránek Dominik</t>
  </si>
  <si>
    <t>Martínek Vít</t>
  </si>
  <si>
    <t>Polanka Michal</t>
  </si>
  <si>
    <t>Rod Maxmilián</t>
  </si>
  <si>
    <t>Svatoš Theodor</t>
  </si>
  <si>
    <t>Šturma Mikoláš</t>
  </si>
  <si>
    <t>Šula Viktor</t>
  </si>
  <si>
    <t>Švík Sebastian</t>
  </si>
  <si>
    <t>Taršinský Jan</t>
  </si>
  <si>
    <t>Farkaš Sedrik</t>
  </si>
  <si>
    <t>Harant Ondřej</t>
  </si>
  <si>
    <t>Horký Martin</t>
  </si>
  <si>
    <t>Hrůša Adam</t>
  </si>
  <si>
    <t>Jankovský Štěpán</t>
  </si>
  <si>
    <t>Kratěk Otakar</t>
  </si>
  <si>
    <t>Kučera Tomáš</t>
  </si>
  <si>
    <t>Matoušek Martin</t>
  </si>
  <si>
    <t>Mesz Maxmilián</t>
  </si>
  <si>
    <t>Prokopec Matěj</t>
  </si>
  <si>
    <t>Smlo Damián</t>
  </si>
  <si>
    <t>Vach Nikolas</t>
  </si>
  <si>
    <t>Vitouš David</t>
  </si>
  <si>
    <t>Bažata Lukáš</t>
  </si>
  <si>
    <t>Civáni Alex</t>
  </si>
  <si>
    <t>Gorol Matúš</t>
  </si>
  <si>
    <t>Grundza Sebastian</t>
  </si>
  <si>
    <t>Hesoun Stanislav</t>
  </si>
  <si>
    <t>Hromádka Štěpán</t>
  </si>
  <si>
    <t>Pačaj Tomáš</t>
  </si>
  <si>
    <t>Rychtář Jiří</t>
  </si>
  <si>
    <t>Sporka Maxmilián</t>
  </si>
  <si>
    <t>Šoul Jiří</t>
  </si>
  <si>
    <t>Tomáš Jakub</t>
  </si>
  <si>
    <t>Atletická všestrannost  Strakonice 29. 5. 2025</t>
  </si>
  <si>
    <t>Žáková Agáta</t>
  </si>
  <si>
    <t>Hopová Pavlína</t>
  </si>
  <si>
    <t xml:space="preserve">Šestáková </t>
  </si>
  <si>
    <t>Berki Iryna</t>
  </si>
  <si>
    <t>Alexová Aneta</t>
  </si>
  <si>
    <t>Čečková Julie</t>
  </si>
  <si>
    <t>Furbachová Adéla</t>
  </si>
  <si>
    <t>Hrdličková Aneta</t>
  </si>
  <si>
    <t>Klečková Klára</t>
  </si>
  <si>
    <t>Krejčí Nela</t>
  </si>
  <si>
    <t>Kršková Julie</t>
  </si>
  <si>
    <t>Limpouchová Nina</t>
  </si>
  <si>
    <t>Pašavová Pavla</t>
  </si>
  <si>
    <t>Schánělcvoá Tereza</t>
  </si>
  <si>
    <t>Šestáková Daniela Rozálie</t>
  </si>
  <si>
    <t>Dubová Štěpánka</t>
  </si>
  <si>
    <t>Flachsová Nikola</t>
  </si>
  <si>
    <t>Hachvoá Eliška</t>
  </si>
  <si>
    <t>Holečková Ema</t>
  </si>
  <si>
    <t>Chvostová Klára</t>
  </si>
  <si>
    <t>Jandová Kristýna</t>
  </si>
  <si>
    <t>Kantorová Nikol</t>
  </si>
  <si>
    <t>Loužecká Zora</t>
  </si>
  <si>
    <t>Machová Martina</t>
  </si>
  <si>
    <t>Mrázová Sofie</t>
  </si>
  <si>
    <t>Barnová Linda</t>
  </si>
  <si>
    <t>Holubová Eliška</t>
  </si>
  <si>
    <t>Květoňová Nela</t>
  </si>
  <si>
    <t>Melnuk Sofia</t>
  </si>
  <si>
    <t>Nováková Štěpánka</t>
  </si>
  <si>
    <t>Plachatá Amálie</t>
  </si>
  <si>
    <t>Sira Kateryna</t>
  </si>
  <si>
    <t>Šmídová Karolína</t>
  </si>
  <si>
    <t>Šteflová Natálie</t>
  </si>
  <si>
    <t>Vlachová Eliška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</si>
</sst>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12"/>
      <name val="Times New Roman"/>
      <charset val="238"/>
    </font>
    <font>
      <sz val="14"/>
      <name val="Arial CE"/>
      <charset val="238"/>
    </font>
    <font>
      <sz val="10"/>
      <name val="Calibri"/>
      <charset val="238"/>
      <scheme val="minor"/>
    </font>
    <font>
      <b/>
      <sz val="20"/>
      <name val="Calibri"/>
      <charset val="238"/>
      <scheme val="minor"/>
    </font>
    <font>
      <b/>
      <sz val="12"/>
      <name val="Calibri"/>
      <charset val="238"/>
      <scheme val="minor"/>
    </font>
    <font>
      <sz val="12"/>
      <name val="Calibri"/>
      <charset val="238"/>
      <scheme val="minor"/>
    </font>
    <font>
      <b/>
      <sz val="14"/>
      <name val="Calibri"/>
      <charset val="238"/>
      <scheme val="minor"/>
    </font>
    <font>
      <u/>
      <sz val="10"/>
      <color indexed="12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dotted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/>
    <xf numFmtId="0" fontId="1" fillId="2" borderId="0" xfId="0" applyFont="1" applyFill="1" applyBorder="1"/>
    <xf numFmtId="0" fontId="2" fillId="0" borderId="1" xfId="0" applyFont="1" applyBorder="1"/>
    <xf numFmtId="1" fontId="0" fillId="0" borderId="2" xfId="0" applyNumberFormat="1" applyBorder="1"/>
    <xf numFmtId="0" fontId="1" fillId="0" borderId="3" xfId="0" applyFont="1" applyBorder="1"/>
    <xf numFmtId="0" fontId="0" fillId="0" borderId="4" xfId="0" applyBorder="1"/>
    <xf numFmtId="0" fontId="0" fillId="3" borderId="2" xfId="0" applyNumberFormat="1" applyFont="1" applyFill="1" applyBorder="1"/>
    <xf numFmtId="0" fontId="0" fillId="0" borderId="5" xfId="0" applyNumberFormat="1" applyBorder="1"/>
    <xf numFmtId="0" fontId="0" fillId="3" borderId="2" xfId="0" applyFont="1" applyFill="1" applyBorder="1"/>
    <xf numFmtId="0" fontId="0" fillId="0" borderId="2" xfId="0" applyFont="1" applyBorder="1"/>
    <xf numFmtId="1" fontId="0" fillId="0" borderId="3" xfId="0" applyNumberFormat="1" applyBorder="1"/>
    <xf numFmtId="0" fontId="3" fillId="0" borderId="3" xfId="0" applyFont="1" applyBorder="1"/>
    <xf numFmtId="0" fontId="1" fillId="0" borderId="0" xfId="0" applyFont="1" applyBorder="1"/>
    <xf numFmtId="0" fontId="1" fillId="0" borderId="3" xfId="0" applyFont="1" applyFill="1" applyBorder="1"/>
    <xf numFmtId="0" fontId="1" fillId="0" borderId="6" xfId="0" applyFont="1" applyBorder="1"/>
    <xf numFmtId="1" fontId="0" fillId="0" borderId="0" xfId="0" applyNumberFormat="1" applyBorder="1"/>
    <xf numFmtId="0" fontId="0" fillId="3" borderId="0" xfId="0" applyNumberFormat="1" applyFont="1" applyFill="1" applyBorder="1"/>
    <xf numFmtId="0" fontId="0" fillId="0" borderId="0" xfId="0" applyNumberFormat="1" applyBorder="1"/>
    <xf numFmtId="0" fontId="0" fillId="3" borderId="0" xfId="0" applyFont="1" applyFill="1" applyBorder="1"/>
    <xf numFmtId="0" fontId="0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NumberFormat="1" applyFont="1" applyFill="1" applyBorder="1"/>
    <xf numFmtId="0" fontId="0" fillId="0" borderId="0" xfId="0" applyNumberFormat="1" applyFill="1" applyBorder="1"/>
    <xf numFmtId="0" fontId="0" fillId="0" borderId="0" xfId="0" applyFont="1" applyFill="1" applyBorder="1"/>
    <xf numFmtId="0" fontId="1" fillId="2" borderId="0" xfId="0" applyFont="1" applyFill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Font="1" applyBorder="1"/>
    <xf numFmtId="1" fontId="0" fillId="0" borderId="0" xfId="0" applyNumberFormat="1" applyFill="1" applyBorder="1"/>
    <xf numFmtId="0" fontId="1" fillId="0" borderId="2" xfId="0" applyFont="1" applyBorder="1"/>
    <xf numFmtId="0" fontId="0" fillId="0" borderId="7" xfId="0" applyBorder="1"/>
    <xf numFmtId="0" fontId="1" fillId="0" borderId="2" xfId="0" applyFont="1" applyFill="1" applyBorder="1"/>
    <xf numFmtId="0" fontId="0" fillId="3" borderId="2" xfId="0" applyFill="1" applyBorder="1"/>
    <xf numFmtId="0" fontId="0" fillId="0" borderId="0" xfId="0" applyFill="1" applyBorder="1" applyAlignment="1">
      <alignment horizontal="center"/>
    </xf>
    <xf numFmtId="2" fontId="2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7" fillId="0" borderId="7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4" xfId="0" applyFont="1" applyBorder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7" fillId="0" borderId="30" xfId="0" applyFont="1" applyBorder="1"/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center"/>
    </xf>
    <xf numFmtId="0" fontId="1" fillId="5" borderId="0" xfId="0" applyFont="1" applyFill="1"/>
    <xf numFmtId="0" fontId="3" fillId="0" borderId="2" xfId="0" applyFont="1" applyBorder="1"/>
    <xf numFmtId="0" fontId="0" fillId="0" borderId="2" xfId="0" applyBorder="1"/>
    <xf numFmtId="0" fontId="0" fillId="3" borderId="2" xfId="0" applyNumberFormat="1" applyFill="1" applyBorder="1"/>
    <xf numFmtId="0" fontId="1" fillId="6" borderId="3" xfId="0" applyFont="1" applyFill="1" applyBorder="1"/>
    <xf numFmtId="0" fontId="1" fillId="7" borderId="0" xfId="0" applyFont="1" applyFill="1" applyBorder="1"/>
    <xf numFmtId="0" fontId="0" fillId="0" borderId="3" xfId="0" applyFill="1" applyBorder="1"/>
    <xf numFmtId="0" fontId="1" fillId="0" borderId="6" xfId="0" applyFont="1" applyFill="1" applyBorder="1"/>
    <xf numFmtId="0" fontId="1" fillId="8" borderId="0" xfId="0" applyFont="1" applyFill="1"/>
    <xf numFmtId="1" fontId="0" fillId="0" borderId="2" xfId="0" applyNumberFormat="1" applyBorder="1"/>
    <xf numFmtId="0" fontId="10" fillId="0" borderId="0" xfId="1" applyAlignment="1" applyProtection="1"/>
    <xf numFmtId="0" fontId="1" fillId="7" borderId="3" xfId="0" applyFont="1" applyFill="1" applyBorder="1"/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tletika%202016%20okres%20vypln&#283;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ívky"/>
      <sheetName val="Hoši"/>
      <sheetName val="Školy"/>
      <sheetName val="výsledky"/>
    </sheetNames>
    <sheetDataSet>
      <sheetData sheetId="0">
        <row r="6">
          <cell r="M6">
            <v>80</v>
          </cell>
        </row>
        <row r="7">
          <cell r="M7">
            <v>157</v>
          </cell>
        </row>
        <row r="8">
          <cell r="M8">
            <v>108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248</v>
          </cell>
        </row>
        <row r="13">
          <cell r="M13">
            <v>221</v>
          </cell>
        </row>
        <row r="14">
          <cell r="M14">
            <v>142</v>
          </cell>
        </row>
        <row r="15">
          <cell r="M15">
            <v>255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64</v>
          </cell>
        </row>
        <row r="20">
          <cell r="M20">
            <v>116</v>
          </cell>
        </row>
        <row r="21">
          <cell r="M21">
            <v>232</v>
          </cell>
        </row>
        <row r="22">
          <cell r="M22">
            <v>123</v>
          </cell>
        </row>
        <row r="23">
          <cell r="M23">
            <v>0</v>
          </cell>
        </row>
        <row r="24">
          <cell r="M24">
            <v>138</v>
          </cell>
        </row>
        <row r="25">
          <cell r="M25">
            <v>0</v>
          </cell>
        </row>
        <row r="26">
          <cell r="M26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39</v>
          </cell>
        </row>
        <row r="36">
          <cell r="M36">
            <v>180</v>
          </cell>
        </row>
        <row r="37">
          <cell r="M37">
            <v>0</v>
          </cell>
        </row>
        <row r="38">
          <cell r="M38">
            <v>333</v>
          </cell>
        </row>
        <row r="39">
          <cell r="M39">
            <v>0</v>
          </cell>
        </row>
        <row r="40">
          <cell r="M40">
            <v>0</v>
          </cell>
        </row>
        <row r="41">
          <cell r="M41">
            <v>0</v>
          </cell>
        </row>
        <row r="42">
          <cell r="M42">
            <v>406</v>
          </cell>
        </row>
        <row r="43">
          <cell r="M43">
            <v>386</v>
          </cell>
        </row>
        <row r="44">
          <cell r="M44">
            <v>413</v>
          </cell>
        </row>
        <row r="45">
          <cell r="M45">
            <v>302</v>
          </cell>
        </row>
        <row r="46">
          <cell r="M46">
            <v>0</v>
          </cell>
        </row>
        <row r="47">
          <cell r="M47">
            <v>0</v>
          </cell>
        </row>
        <row r="48">
          <cell r="M48">
            <v>0</v>
          </cell>
        </row>
        <row r="49">
          <cell r="M49">
            <v>248</v>
          </cell>
        </row>
        <row r="50">
          <cell r="M50">
            <v>147</v>
          </cell>
        </row>
        <row r="51">
          <cell r="M51">
            <v>376</v>
          </cell>
        </row>
        <row r="52">
          <cell r="M52">
            <v>140</v>
          </cell>
        </row>
        <row r="53">
          <cell r="M53">
            <v>0</v>
          </cell>
        </row>
        <row r="54">
          <cell r="M54">
            <v>326</v>
          </cell>
        </row>
        <row r="55">
          <cell r="M55">
            <v>0</v>
          </cell>
        </row>
        <row r="56">
          <cell r="M56">
            <v>0</v>
          </cell>
        </row>
        <row r="57">
          <cell r="M57">
            <v>125</v>
          </cell>
        </row>
        <row r="58">
          <cell r="M58">
            <v>0</v>
          </cell>
        </row>
        <row r="59">
          <cell r="M59">
            <v>189</v>
          </cell>
        </row>
        <row r="66">
          <cell r="M66">
            <v>537</v>
          </cell>
        </row>
        <row r="67">
          <cell r="M67">
            <v>945</v>
          </cell>
        </row>
        <row r="68">
          <cell r="M68">
            <v>327</v>
          </cell>
        </row>
        <row r="69">
          <cell r="M69">
            <v>0</v>
          </cell>
        </row>
        <row r="70">
          <cell r="M70">
            <v>0</v>
          </cell>
        </row>
        <row r="71">
          <cell r="M71">
            <v>0</v>
          </cell>
        </row>
        <row r="72">
          <cell r="M72">
            <v>917</v>
          </cell>
        </row>
        <row r="73">
          <cell r="M73">
            <v>696</v>
          </cell>
        </row>
        <row r="74">
          <cell r="M74">
            <v>866</v>
          </cell>
        </row>
        <row r="75">
          <cell r="M75">
            <v>318</v>
          </cell>
        </row>
        <row r="76">
          <cell r="M76">
            <v>0</v>
          </cell>
        </row>
        <row r="77">
          <cell r="M77">
            <v>0</v>
          </cell>
        </row>
        <row r="78">
          <cell r="M78">
            <v>0</v>
          </cell>
        </row>
        <row r="79">
          <cell r="M79">
            <v>779</v>
          </cell>
        </row>
        <row r="80">
          <cell r="M80">
            <v>241</v>
          </cell>
        </row>
        <row r="81">
          <cell r="M81">
            <v>592</v>
          </cell>
        </row>
        <row r="82">
          <cell r="M82">
            <v>755</v>
          </cell>
        </row>
        <row r="83">
          <cell r="M83">
            <v>0</v>
          </cell>
        </row>
        <row r="84">
          <cell r="M84">
            <v>419</v>
          </cell>
        </row>
        <row r="85">
          <cell r="M85">
            <v>0</v>
          </cell>
        </row>
        <row r="86">
          <cell r="M86">
            <v>0</v>
          </cell>
        </row>
        <row r="87">
          <cell r="M87">
            <v>218</v>
          </cell>
        </row>
        <row r="88">
          <cell r="M88">
            <v>0</v>
          </cell>
        </row>
        <row r="89">
          <cell r="M89">
            <v>656</v>
          </cell>
        </row>
        <row r="96">
          <cell r="M96">
            <v>502</v>
          </cell>
        </row>
        <row r="97">
          <cell r="M97">
            <v>338</v>
          </cell>
        </row>
        <row r="98">
          <cell r="M98">
            <v>220</v>
          </cell>
        </row>
        <row r="99">
          <cell r="M99">
            <v>0</v>
          </cell>
        </row>
        <row r="100">
          <cell r="M100">
            <v>0</v>
          </cell>
        </row>
        <row r="101">
          <cell r="M101">
            <v>0</v>
          </cell>
        </row>
        <row r="102">
          <cell r="M102">
            <v>877</v>
          </cell>
        </row>
        <row r="103">
          <cell r="M103">
            <v>1040</v>
          </cell>
        </row>
        <row r="104">
          <cell r="M104">
            <v>577</v>
          </cell>
        </row>
        <row r="105">
          <cell r="M105">
            <v>910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M108">
            <v>0</v>
          </cell>
        </row>
        <row r="109">
          <cell r="M109">
            <v>938</v>
          </cell>
        </row>
        <row r="110">
          <cell r="M110">
            <v>576</v>
          </cell>
        </row>
        <row r="111">
          <cell r="M111">
            <v>246</v>
          </cell>
        </row>
        <row r="112">
          <cell r="M112">
            <v>195</v>
          </cell>
        </row>
        <row r="113">
          <cell r="M113">
            <v>0</v>
          </cell>
        </row>
        <row r="114">
          <cell r="M114">
            <v>592</v>
          </cell>
        </row>
        <row r="115">
          <cell r="M115">
            <v>665</v>
          </cell>
        </row>
        <row r="116">
          <cell r="M116">
            <v>0</v>
          </cell>
        </row>
        <row r="117">
          <cell r="M117">
            <v>292</v>
          </cell>
        </row>
        <row r="118">
          <cell r="M118">
            <v>0</v>
          </cell>
        </row>
        <row r="119">
          <cell r="M119">
            <v>342</v>
          </cell>
        </row>
        <row r="126">
          <cell r="M126">
            <v>959</v>
          </cell>
        </row>
        <row r="127">
          <cell r="M127">
            <v>1003</v>
          </cell>
        </row>
        <row r="128">
          <cell r="M128">
            <v>700</v>
          </cell>
        </row>
        <row r="129">
          <cell r="M129">
            <v>0</v>
          </cell>
        </row>
        <row r="130">
          <cell r="M130">
            <v>0</v>
          </cell>
        </row>
        <row r="131">
          <cell r="M131">
            <v>0</v>
          </cell>
        </row>
        <row r="132">
          <cell r="M132">
            <v>870</v>
          </cell>
        </row>
        <row r="133">
          <cell r="M133">
            <v>937</v>
          </cell>
        </row>
        <row r="134">
          <cell r="M134">
            <v>571</v>
          </cell>
        </row>
        <row r="135">
          <cell r="M135">
            <v>528</v>
          </cell>
        </row>
        <row r="136">
          <cell r="M136">
            <v>0</v>
          </cell>
        </row>
        <row r="137">
          <cell r="M137">
            <v>0</v>
          </cell>
        </row>
        <row r="138">
          <cell r="M138">
            <v>0</v>
          </cell>
        </row>
        <row r="139">
          <cell r="M139">
            <v>949</v>
          </cell>
        </row>
        <row r="140">
          <cell r="M140">
            <v>775</v>
          </cell>
        </row>
        <row r="141">
          <cell r="M141">
            <v>476</v>
          </cell>
        </row>
        <row r="142">
          <cell r="M142">
            <v>694</v>
          </cell>
        </row>
        <row r="143">
          <cell r="M143">
            <v>0</v>
          </cell>
        </row>
        <row r="144">
          <cell r="M144">
            <v>816</v>
          </cell>
        </row>
        <row r="145">
          <cell r="M145">
            <v>0</v>
          </cell>
        </row>
        <row r="146">
          <cell r="M146">
            <v>0</v>
          </cell>
        </row>
        <row r="147">
          <cell r="M147">
            <v>0</v>
          </cell>
        </row>
        <row r="148">
          <cell r="M148">
            <v>0</v>
          </cell>
        </row>
        <row r="149">
          <cell r="M149">
            <v>424</v>
          </cell>
        </row>
      </sheetData>
      <sheetData sheetId="1">
        <row r="5">
          <cell r="M5">
            <v>59</v>
          </cell>
        </row>
        <row r="6">
          <cell r="M6">
            <v>115</v>
          </cell>
        </row>
        <row r="7">
          <cell r="M7">
            <v>230</v>
          </cell>
        </row>
        <row r="8">
          <cell r="M8">
            <v>0</v>
          </cell>
        </row>
        <row r="9">
          <cell r="M9">
            <v>0</v>
          </cell>
        </row>
        <row r="10">
          <cell r="M10">
            <v>0</v>
          </cell>
        </row>
        <row r="11">
          <cell r="M11">
            <v>407</v>
          </cell>
        </row>
        <row r="12">
          <cell r="M12">
            <v>235</v>
          </cell>
        </row>
        <row r="13">
          <cell r="M13">
            <v>479</v>
          </cell>
        </row>
        <row r="14">
          <cell r="M14">
            <v>268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310</v>
          </cell>
        </row>
        <row r="19">
          <cell r="M19">
            <v>336</v>
          </cell>
        </row>
        <row r="20">
          <cell r="M20">
            <v>162</v>
          </cell>
        </row>
        <row r="21">
          <cell r="M21">
            <v>22</v>
          </cell>
        </row>
        <row r="22">
          <cell r="M22">
            <v>0</v>
          </cell>
        </row>
        <row r="23">
          <cell r="M23">
            <v>46</v>
          </cell>
        </row>
        <row r="24">
          <cell r="M24">
            <v>35</v>
          </cell>
        </row>
        <row r="25">
          <cell r="M25">
            <v>0</v>
          </cell>
        </row>
        <row r="26">
          <cell r="M26">
            <v>35</v>
          </cell>
        </row>
        <row r="27">
          <cell r="M27">
            <v>0</v>
          </cell>
        </row>
        <row r="28">
          <cell r="M28">
            <v>17</v>
          </cell>
        </row>
        <row r="34">
          <cell r="M34">
            <v>234</v>
          </cell>
        </row>
        <row r="35">
          <cell r="M35">
            <v>389</v>
          </cell>
        </row>
        <row r="36">
          <cell r="M36">
            <v>449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584</v>
          </cell>
        </row>
        <row r="41">
          <cell r="M41">
            <v>564</v>
          </cell>
        </row>
        <row r="42">
          <cell r="M42">
            <v>368</v>
          </cell>
        </row>
        <row r="43">
          <cell r="M43">
            <v>497</v>
          </cell>
        </row>
        <row r="44">
          <cell r="M44">
            <v>0</v>
          </cell>
        </row>
        <row r="45">
          <cell r="M45">
            <v>0</v>
          </cell>
        </row>
        <row r="46">
          <cell r="M46">
            <v>0</v>
          </cell>
        </row>
        <row r="47">
          <cell r="M47">
            <v>442</v>
          </cell>
        </row>
        <row r="48">
          <cell r="M48">
            <v>546</v>
          </cell>
        </row>
        <row r="49">
          <cell r="M49">
            <v>215</v>
          </cell>
        </row>
        <row r="50">
          <cell r="M50">
            <v>206</v>
          </cell>
        </row>
        <row r="51">
          <cell r="M51">
            <v>0</v>
          </cell>
        </row>
        <row r="52">
          <cell r="M52">
            <v>224</v>
          </cell>
        </row>
        <row r="53">
          <cell r="M53">
            <v>0</v>
          </cell>
        </row>
        <row r="54">
          <cell r="M54">
            <v>0</v>
          </cell>
        </row>
        <row r="55">
          <cell r="M55">
            <v>147</v>
          </cell>
        </row>
        <row r="56">
          <cell r="M56">
            <v>0</v>
          </cell>
        </row>
        <row r="57">
          <cell r="M57">
            <v>240</v>
          </cell>
        </row>
        <row r="63">
          <cell r="M63">
            <v>438</v>
          </cell>
        </row>
        <row r="64">
          <cell r="M64">
            <v>649</v>
          </cell>
        </row>
        <row r="65">
          <cell r="M65">
            <v>396</v>
          </cell>
        </row>
        <row r="66">
          <cell r="M66">
            <v>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827</v>
          </cell>
        </row>
        <row r="70">
          <cell r="M70">
            <v>296</v>
          </cell>
        </row>
        <row r="71">
          <cell r="M71">
            <v>728</v>
          </cell>
        </row>
        <row r="72">
          <cell r="M72">
            <v>772</v>
          </cell>
        </row>
        <row r="73">
          <cell r="M73">
            <v>0</v>
          </cell>
        </row>
        <row r="74">
          <cell r="M74">
            <v>0</v>
          </cell>
        </row>
        <row r="75">
          <cell r="M75">
            <v>0</v>
          </cell>
        </row>
        <row r="76">
          <cell r="M76">
            <v>503</v>
          </cell>
        </row>
        <row r="77">
          <cell r="M77">
            <v>529</v>
          </cell>
        </row>
        <row r="78">
          <cell r="M78">
            <v>360</v>
          </cell>
        </row>
        <row r="79">
          <cell r="M79">
            <v>501</v>
          </cell>
        </row>
        <row r="80">
          <cell r="M80">
            <v>0</v>
          </cell>
        </row>
        <row r="81">
          <cell r="M81">
            <v>299</v>
          </cell>
        </row>
        <row r="82">
          <cell r="M82">
            <v>833</v>
          </cell>
        </row>
        <row r="83">
          <cell r="M83">
            <v>0</v>
          </cell>
        </row>
        <row r="84">
          <cell r="M84">
            <v>187</v>
          </cell>
        </row>
        <row r="85">
          <cell r="M85">
            <v>0</v>
          </cell>
        </row>
        <row r="86">
          <cell r="M86">
            <v>413</v>
          </cell>
        </row>
        <row r="92">
          <cell r="M92">
            <v>841</v>
          </cell>
        </row>
        <row r="93">
          <cell r="M93">
            <v>443</v>
          </cell>
        </row>
        <row r="94">
          <cell r="M94">
            <v>522</v>
          </cell>
        </row>
        <row r="95">
          <cell r="M95">
            <v>0</v>
          </cell>
        </row>
        <row r="96">
          <cell r="M96">
            <v>0</v>
          </cell>
        </row>
        <row r="97">
          <cell r="M97">
            <v>0</v>
          </cell>
        </row>
        <row r="98">
          <cell r="M98">
            <v>902</v>
          </cell>
        </row>
        <row r="99">
          <cell r="M99">
            <v>984</v>
          </cell>
        </row>
        <row r="100">
          <cell r="M100">
            <v>617</v>
          </cell>
        </row>
        <row r="101">
          <cell r="M101">
            <v>517</v>
          </cell>
        </row>
        <row r="102">
          <cell r="M102">
            <v>0</v>
          </cell>
        </row>
        <row r="103">
          <cell r="M103">
            <v>0</v>
          </cell>
        </row>
        <row r="104">
          <cell r="M104">
            <v>0</v>
          </cell>
        </row>
        <row r="105">
          <cell r="M105">
            <v>1063</v>
          </cell>
        </row>
        <row r="106">
          <cell r="M106">
            <v>786</v>
          </cell>
        </row>
        <row r="107">
          <cell r="M107">
            <v>770</v>
          </cell>
        </row>
        <row r="108">
          <cell r="M108">
            <v>286</v>
          </cell>
        </row>
        <row r="109">
          <cell r="M109">
            <v>0</v>
          </cell>
        </row>
        <row r="110">
          <cell r="M110">
            <v>875</v>
          </cell>
        </row>
        <row r="111">
          <cell r="M111">
            <v>0</v>
          </cell>
        </row>
        <row r="112">
          <cell r="M112">
            <v>0</v>
          </cell>
        </row>
        <row r="113">
          <cell r="M113">
            <v>507</v>
          </cell>
        </row>
        <row r="114">
          <cell r="M114">
            <v>0</v>
          </cell>
        </row>
        <row r="115">
          <cell r="M115">
            <v>671</v>
          </cell>
        </row>
        <row r="121">
          <cell r="M121">
            <v>834</v>
          </cell>
        </row>
        <row r="122">
          <cell r="M122">
            <v>1097</v>
          </cell>
        </row>
        <row r="123">
          <cell r="M123">
            <v>690</v>
          </cell>
        </row>
        <row r="124">
          <cell r="M124">
            <v>0</v>
          </cell>
        </row>
        <row r="125">
          <cell r="M125">
            <v>0</v>
          </cell>
        </row>
        <row r="126">
          <cell r="M126">
            <v>0</v>
          </cell>
        </row>
        <row r="127">
          <cell r="M127">
            <v>766</v>
          </cell>
        </row>
        <row r="128">
          <cell r="M128">
            <v>986</v>
          </cell>
        </row>
        <row r="129">
          <cell r="M129">
            <v>1135</v>
          </cell>
        </row>
        <row r="130">
          <cell r="M130">
            <v>477</v>
          </cell>
        </row>
        <row r="131">
          <cell r="M131">
            <v>0</v>
          </cell>
        </row>
        <row r="132">
          <cell r="M132">
            <v>0</v>
          </cell>
        </row>
        <row r="133">
          <cell r="M133">
            <v>0</v>
          </cell>
        </row>
        <row r="134">
          <cell r="M134">
            <v>1638</v>
          </cell>
        </row>
        <row r="135">
          <cell r="M135">
            <v>445</v>
          </cell>
        </row>
        <row r="136">
          <cell r="M136">
            <v>879</v>
          </cell>
        </row>
        <row r="137">
          <cell r="M137">
            <v>771</v>
          </cell>
        </row>
        <row r="138">
          <cell r="M138">
            <v>0</v>
          </cell>
        </row>
        <row r="139">
          <cell r="M139">
            <v>1056</v>
          </cell>
        </row>
        <row r="140">
          <cell r="M140">
            <v>0</v>
          </cell>
        </row>
        <row r="141">
          <cell r="M141">
            <v>0</v>
          </cell>
        </row>
        <row r="142">
          <cell r="M142">
            <v>474</v>
          </cell>
        </row>
        <row r="143">
          <cell r="M143">
            <v>0</v>
          </cell>
        </row>
        <row r="144">
          <cell r="M144">
            <v>529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7"/>
  <sheetViews>
    <sheetView tabSelected="1" zoomScale="90" zoomScaleNormal="90" workbookViewId="0">
      <selection activeCell="K168" sqref="K168"/>
    </sheetView>
  </sheetViews>
  <sheetFormatPr defaultColWidth="9" defaultRowHeight="12.75" x14ac:dyDescent="0.2"/>
  <cols>
    <col min="1" max="1" width="1.5703125" customWidth="1"/>
    <col min="2" max="2" width="4" customWidth="1"/>
    <col min="3" max="3" width="27.42578125" customWidth="1"/>
    <col min="4" max="4" width="15.28515625" customWidth="1"/>
    <col min="5" max="5" width="7.7109375" customWidth="1"/>
    <col min="6" max="6" width="8.7109375" customWidth="1"/>
    <col min="7" max="7" width="6.85546875" customWidth="1"/>
    <col min="8" max="8" width="6" customWidth="1"/>
    <col min="9" max="9" width="7.140625" customWidth="1"/>
    <col min="10" max="10" width="5.7109375" customWidth="1"/>
    <col min="11" max="11" width="7.42578125" customWidth="1"/>
    <col min="12" max="12" width="5.85546875" customWidth="1"/>
    <col min="13" max="13" width="7.42578125" customWidth="1"/>
    <col min="14" max="14" width="5.42578125" style="1" customWidth="1"/>
    <col min="15" max="15" width="5.5703125" customWidth="1"/>
    <col min="16" max="16" width="2" customWidth="1"/>
    <col min="17" max="17" width="8.42578125" customWidth="1"/>
    <col min="18" max="18" width="2" customWidth="1"/>
    <col min="19" max="19" width="8.42578125" customWidth="1"/>
    <col min="20" max="20" width="2" customWidth="1"/>
    <col min="21" max="21" width="8.42578125" customWidth="1"/>
    <col min="22" max="22" width="5.5703125" customWidth="1"/>
    <col min="23" max="23" width="8.42578125" customWidth="1"/>
    <col min="24" max="24" width="8.5703125" customWidth="1"/>
  </cols>
  <sheetData>
    <row r="1" spans="1:23" ht="15" customHeight="1" x14ac:dyDescent="0.2">
      <c r="D1" t="s">
        <v>0</v>
      </c>
    </row>
    <row r="2" spans="1:23" ht="15" customHeight="1" x14ac:dyDescent="0.2"/>
    <row r="3" spans="1:23" ht="15" customHeight="1" x14ac:dyDescent="0.2">
      <c r="C3" s="79" t="s">
        <v>1</v>
      </c>
    </row>
    <row r="4" spans="1:23" ht="15" customHeight="1" x14ac:dyDescent="0.2">
      <c r="B4" s="5"/>
      <c r="C4" s="5" t="s">
        <v>2</v>
      </c>
      <c r="D4" s="5"/>
      <c r="E4" s="5">
        <v>10.7</v>
      </c>
      <c r="F4" s="5"/>
      <c r="G4" s="5">
        <v>213</v>
      </c>
      <c r="H4" s="5"/>
      <c r="I4" s="5">
        <v>7.98</v>
      </c>
      <c r="J4" s="5"/>
      <c r="K4" s="5">
        <v>75</v>
      </c>
      <c r="L4" s="5"/>
      <c r="M4" s="5"/>
      <c r="N4" s="30"/>
    </row>
    <row r="5" spans="1:23" ht="15" customHeight="1" x14ac:dyDescent="0.2">
      <c r="B5" s="5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6</v>
      </c>
      <c r="I5" s="5" t="s">
        <v>8</v>
      </c>
      <c r="J5" s="5" t="s">
        <v>6</v>
      </c>
      <c r="K5" s="5" t="s">
        <v>9</v>
      </c>
      <c r="L5" s="5" t="s">
        <v>6</v>
      </c>
      <c r="M5" s="5" t="s">
        <v>10</v>
      </c>
      <c r="N5" s="30"/>
    </row>
    <row r="6" spans="1:23" ht="15" customHeight="1" x14ac:dyDescent="0.25">
      <c r="A6" s="6">
        <v>1</v>
      </c>
      <c r="B6" s="6">
        <v>1</v>
      </c>
      <c r="C6" s="72" t="s">
        <v>387</v>
      </c>
      <c r="D6" s="36" t="s">
        <v>12</v>
      </c>
      <c r="E6" s="38">
        <v>11.41</v>
      </c>
      <c r="F6" s="10">
        <f t="shared" ref="F6:F8" si="0">IF(E6=0,P6,O6)</f>
        <v>0</v>
      </c>
      <c r="G6" s="38">
        <v>200</v>
      </c>
      <c r="H6" s="73">
        <f t="shared" ref="H6:H8" si="1">IF(G6&gt;213,S6,P6)</f>
        <v>0</v>
      </c>
      <c r="I6" s="38">
        <v>9.0299999999999994</v>
      </c>
      <c r="J6" s="73">
        <f t="shared" ref="J6:J8" si="2">IF(I6&gt;7.98,U6,P6)</f>
        <v>8</v>
      </c>
      <c r="K6" s="74">
        <v>91.78</v>
      </c>
      <c r="L6" s="12">
        <f t="shared" ref="L6:L8" si="3">IF(K6=0,P6,V6)</f>
        <v>0</v>
      </c>
      <c r="M6" s="73">
        <f t="shared" ref="M6:M8" si="4">SUM(F6+H6+J6+L6)</f>
        <v>8</v>
      </c>
      <c r="N6" s="31">
        <f>RANK(M6,$M$6:$M$36,0)</f>
        <v>13</v>
      </c>
      <c r="O6">
        <f t="shared" ref="O6:O8" si="5">IF(E6&lt;10.7,Q6,P6)</f>
        <v>0</v>
      </c>
      <c r="P6" s="32">
        <v>0</v>
      </c>
      <c r="Q6" s="73" t="e">
        <f t="shared" ref="Q6:Q8" si="6">TRUNC(36.6476*POWER(10.7-E6,1.81))</f>
        <v>#NUM!</v>
      </c>
      <c r="R6" s="32">
        <v>0</v>
      </c>
      <c r="S6" s="73" t="e">
        <f>TRUNC(0.188807*POWER(G6-213,1.41))</f>
        <v>#NUM!</v>
      </c>
      <c r="T6" s="32">
        <v>0</v>
      </c>
      <c r="U6" s="73">
        <f t="shared" ref="U6:U8" si="7">TRUNC(7.86*POWER(I6-7.98,1.01))</f>
        <v>8</v>
      </c>
      <c r="V6" s="32">
        <f t="shared" ref="V6:V8" si="8">IF(K6&lt;75,W6,P6)</f>
        <v>0</v>
      </c>
      <c r="W6" s="33" t="e">
        <f t="shared" ref="W6:W8" si="9">TRUNC(1.53775*POWER(75-K6,1.81))</f>
        <v>#NUM!</v>
      </c>
    </row>
    <row r="7" spans="1:23" ht="15" customHeight="1" x14ac:dyDescent="0.25">
      <c r="B7" s="6">
        <v>2</v>
      </c>
      <c r="C7" s="72" t="s">
        <v>388</v>
      </c>
      <c r="D7" s="36" t="s">
        <v>12</v>
      </c>
      <c r="E7" s="38">
        <v>11.88</v>
      </c>
      <c r="F7" s="10">
        <f t="shared" si="0"/>
        <v>0</v>
      </c>
      <c r="G7" s="38">
        <v>205</v>
      </c>
      <c r="H7" s="73">
        <f t="shared" si="1"/>
        <v>0</v>
      </c>
      <c r="I7" s="38">
        <v>5.42</v>
      </c>
      <c r="J7" s="73">
        <f t="shared" si="2"/>
        <v>0</v>
      </c>
      <c r="K7" s="74">
        <v>97.08</v>
      </c>
      <c r="L7" s="12">
        <f t="shared" si="3"/>
        <v>0</v>
      </c>
      <c r="M7" s="73">
        <f t="shared" si="4"/>
        <v>0</v>
      </c>
      <c r="N7" s="31">
        <f>RANK(M7,$M$6:$M$36,0)</f>
        <v>15</v>
      </c>
      <c r="O7">
        <f t="shared" si="5"/>
        <v>0</v>
      </c>
      <c r="P7" s="32">
        <v>0</v>
      </c>
      <c r="Q7" s="73" t="e">
        <f t="shared" si="6"/>
        <v>#NUM!</v>
      </c>
      <c r="R7" s="32">
        <v>0</v>
      </c>
      <c r="S7" s="73" t="e">
        <f t="shared" ref="S7:S9" si="10">TRUNC(0.188807*POWER(G7-213,1.41))</f>
        <v>#NUM!</v>
      </c>
      <c r="T7" s="32">
        <v>0</v>
      </c>
      <c r="U7" s="73" t="e">
        <f t="shared" si="7"/>
        <v>#NUM!</v>
      </c>
      <c r="V7" s="32">
        <f t="shared" si="8"/>
        <v>0</v>
      </c>
      <c r="W7" s="33" t="e">
        <f t="shared" si="9"/>
        <v>#NUM!</v>
      </c>
    </row>
    <row r="8" spans="1:23" ht="15" customHeight="1" x14ac:dyDescent="0.2">
      <c r="B8" s="6">
        <v>3</v>
      </c>
      <c r="C8" s="7" t="s">
        <v>389</v>
      </c>
      <c r="D8" s="36" t="s">
        <v>12</v>
      </c>
      <c r="E8" s="38">
        <v>11.31</v>
      </c>
      <c r="F8" s="10">
        <f t="shared" si="0"/>
        <v>0</v>
      </c>
      <c r="G8" s="38">
        <v>192</v>
      </c>
      <c r="H8" s="73">
        <f t="shared" si="1"/>
        <v>0</v>
      </c>
      <c r="I8" s="38">
        <v>4.9800000000000004</v>
      </c>
      <c r="J8" s="73">
        <f t="shared" si="2"/>
        <v>0</v>
      </c>
      <c r="K8" s="74">
        <v>85.22</v>
      </c>
      <c r="L8" s="12">
        <f t="shared" si="3"/>
        <v>0</v>
      </c>
      <c r="M8" s="73">
        <f t="shared" si="4"/>
        <v>0</v>
      </c>
      <c r="N8" s="31">
        <f>RANK(M8,$M$6:$M$36,0)</f>
        <v>15</v>
      </c>
      <c r="O8">
        <f t="shared" si="5"/>
        <v>0</v>
      </c>
      <c r="P8" s="32">
        <v>0</v>
      </c>
      <c r="Q8" s="73" t="e">
        <f t="shared" si="6"/>
        <v>#NUM!</v>
      </c>
      <c r="R8" s="32">
        <v>0</v>
      </c>
      <c r="S8" s="73" t="e">
        <f t="shared" si="10"/>
        <v>#NUM!</v>
      </c>
      <c r="T8" s="32">
        <v>0</v>
      </c>
      <c r="U8" s="73" t="e">
        <f t="shared" si="7"/>
        <v>#NUM!</v>
      </c>
      <c r="V8" s="32">
        <f t="shared" si="8"/>
        <v>0</v>
      </c>
      <c r="W8" s="33" t="e">
        <f t="shared" si="9"/>
        <v>#NUM!</v>
      </c>
    </row>
    <row r="9" spans="1:23" ht="15" customHeight="1" x14ac:dyDescent="0.2">
      <c r="B9" s="6">
        <v>4</v>
      </c>
      <c r="C9" s="7" t="s">
        <v>390</v>
      </c>
      <c r="D9" s="36" t="s">
        <v>12</v>
      </c>
      <c r="E9" s="38">
        <v>14.45</v>
      </c>
      <c r="F9" s="10">
        <f t="shared" ref="F9:F29" si="11">IF(E9=0,P9,O9)</f>
        <v>0</v>
      </c>
      <c r="G9" s="38">
        <v>130</v>
      </c>
      <c r="H9" s="73">
        <f t="shared" ref="H9:H29" si="12">IF(G9&gt;213,S9,P9)</f>
        <v>0</v>
      </c>
      <c r="I9" s="38">
        <v>4.83</v>
      </c>
      <c r="J9" s="73">
        <f t="shared" ref="J9:J29" si="13">IF(I9&gt;7.98,U9,P9)</f>
        <v>0</v>
      </c>
      <c r="K9" s="74">
        <v>100.39</v>
      </c>
      <c r="L9" s="12">
        <f t="shared" ref="L9:L29" si="14">IF(K9=0,P9,V9)</f>
        <v>0</v>
      </c>
      <c r="M9" s="73">
        <f t="shared" ref="M9:M29" si="15">SUM(F9+H9+J9+L9)</f>
        <v>0</v>
      </c>
      <c r="N9" s="31">
        <f t="shared" ref="N9:N29" si="16">RANK(M9,$M$6:$M$36,0)</f>
        <v>15</v>
      </c>
      <c r="O9">
        <f t="shared" ref="O9:O29" si="17">IF(E9&lt;10.7,Q9,P9)</f>
        <v>0</v>
      </c>
      <c r="P9" s="32">
        <v>0</v>
      </c>
      <c r="Q9" s="73" t="e">
        <f t="shared" ref="Q9:Q29" si="18">TRUNC(36.6476*POWER(10.7-E9,1.81))</f>
        <v>#NUM!</v>
      </c>
      <c r="R9" s="32">
        <v>0</v>
      </c>
      <c r="S9" s="73" t="e">
        <f t="shared" si="10"/>
        <v>#NUM!</v>
      </c>
      <c r="T9" s="32">
        <v>0</v>
      </c>
      <c r="U9" s="73" t="e">
        <f t="shared" ref="U9:U29" si="19">TRUNC(7.86*POWER(I9-7.98,1.01))</f>
        <v>#NUM!</v>
      </c>
      <c r="V9" s="32">
        <f t="shared" ref="V9:V29" si="20">IF(K9&lt;75,W9,P9)</f>
        <v>0</v>
      </c>
      <c r="W9" s="33" t="e">
        <f t="shared" ref="W9:W29" si="21">TRUNC(1.53775*POWER(75-K9,1.81))</f>
        <v>#NUM!</v>
      </c>
    </row>
    <row r="10" spans="1:23" ht="15" customHeight="1" x14ac:dyDescent="0.2">
      <c r="B10" s="6">
        <v>5</v>
      </c>
      <c r="C10" s="7" t="s">
        <v>391</v>
      </c>
      <c r="D10" s="36" t="s">
        <v>12</v>
      </c>
      <c r="E10" s="38">
        <v>11.88</v>
      </c>
      <c r="F10" s="10">
        <f t="shared" si="11"/>
        <v>0</v>
      </c>
      <c r="G10" s="38">
        <v>210</v>
      </c>
      <c r="H10" s="73">
        <f t="shared" si="12"/>
        <v>0</v>
      </c>
      <c r="I10" s="38">
        <v>10.33</v>
      </c>
      <c r="J10" s="73">
        <f t="shared" si="13"/>
        <v>18</v>
      </c>
      <c r="K10" s="74">
        <v>92.96</v>
      </c>
      <c r="L10" s="12">
        <f t="shared" si="14"/>
        <v>0</v>
      </c>
      <c r="M10" s="73">
        <f t="shared" si="15"/>
        <v>18</v>
      </c>
      <c r="N10" s="31">
        <f t="shared" si="16"/>
        <v>9</v>
      </c>
      <c r="O10">
        <f t="shared" si="17"/>
        <v>0</v>
      </c>
      <c r="P10" s="32">
        <v>0</v>
      </c>
      <c r="Q10" s="73" t="e">
        <f t="shared" si="18"/>
        <v>#NUM!</v>
      </c>
      <c r="R10" s="32">
        <v>0</v>
      </c>
      <c r="S10" s="73" t="e">
        <f t="shared" ref="S10:S29" si="22">TRUNC(0.188807*POWER(G10-213,1.41))</f>
        <v>#NUM!</v>
      </c>
      <c r="T10" s="32">
        <v>0</v>
      </c>
      <c r="U10" s="73">
        <f t="shared" si="19"/>
        <v>18</v>
      </c>
      <c r="V10" s="32">
        <f t="shared" si="20"/>
        <v>0</v>
      </c>
      <c r="W10" s="33" t="e">
        <f t="shared" si="21"/>
        <v>#NUM!</v>
      </c>
    </row>
    <row r="11" spans="1:23" ht="15" customHeight="1" x14ac:dyDescent="0.2">
      <c r="B11" s="6">
        <v>6</v>
      </c>
      <c r="C11" s="7" t="s">
        <v>392</v>
      </c>
      <c r="D11" s="36" t="s">
        <v>12</v>
      </c>
      <c r="E11" s="38">
        <v>11.57</v>
      </c>
      <c r="F11" s="10">
        <f t="shared" si="11"/>
        <v>0</v>
      </c>
      <c r="G11" s="38">
        <v>220</v>
      </c>
      <c r="H11" s="73">
        <f t="shared" si="12"/>
        <v>2</v>
      </c>
      <c r="I11" s="38">
        <v>10.67</v>
      </c>
      <c r="J11" s="73">
        <f t="shared" si="13"/>
        <v>21</v>
      </c>
      <c r="K11" s="74">
        <v>86.91</v>
      </c>
      <c r="L11" s="12">
        <f t="shared" si="14"/>
        <v>0</v>
      </c>
      <c r="M11" s="73">
        <f t="shared" si="15"/>
        <v>23</v>
      </c>
      <c r="N11" s="31">
        <f t="shared" si="16"/>
        <v>8</v>
      </c>
      <c r="O11">
        <f t="shared" si="17"/>
        <v>0</v>
      </c>
      <c r="P11" s="32">
        <v>0</v>
      </c>
      <c r="Q11" s="73" t="e">
        <f t="shared" si="18"/>
        <v>#NUM!</v>
      </c>
      <c r="R11" s="32">
        <v>0</v>
      </c>
      <c r="S11" s="73">
        <f t="shared" si="22"/>
        <v>2</v>
      </c>
      <c r="T11" s="32">
        <v>0</v>
      </c>
      <c r="U11" s="73">
        <f t="shared" si="19"/>
        <v>21</v>
      </c>
      <c r="V11" s="32">
        <f t="shared" si="20"/>
        <v>0</v>
      </c>
      <c r="W11" s="33" t="e">
        <f t="shared" si="21"/>
        <v>#NUM!</v>
      </c>
    </row>
    <row r="12" spans="1:23" ht="15" customHeight="1" x14ac:dyDescent="0.2">
      <c r="B12" s="6">
        <v>7</v>
      </c>
      <c r="C12" s="7" t="s">
        <v>393</v>
      </c>
      <c r="D12" s="36" t="s">
        <v>12</v>
      </c>
      <c r="E12" s="38">
        <v>10.96</v>
      </c>
      <c r="F12" s="10">
        <f t="shared" si="11"/>
        <v>0</v>
      </c>
      <c r="G12" s="38">
        <v>235</v>
      </c>
      <c r="H12" s="73">
        <f t="shared" si="12"/>
        <v>14</v>
      </c>
      <c r="I12" s="38">
        <v>10.28</v>
      </c>
      <c r="J12" s="73">
        <f t="shared" si="13"/>
        <v>18</v>
      </c>
      <c r="K12" s="74">
        <v>81.58</v>
      </c>
      <c r="L12" s="12">
        <f t="shared" si="14"/>
        <v>0</v>
      </c>
      <c r="M12" s="73">
        <f t="shared" si="15"/>
        <v>32</v>
      </c>
      <c r="N12" s="31">
        <f t="shared" si="16"/>
        <v>6</v>
      </c>
      <c r="O12">
        <f t="shared" si="17"/>
        <v>0</v>
      </c>
      <c r="P12" s="32">
        <v>0</v>
      </c>
      <c r="Q12" s="73" t="e">
        <f t="shared" si="18"/>
        <v>#NUM!</v>
      </c>
      <c r="R12" s="32">
        <v>0</v>
      </c>
      <c r="S12" s="73">
        <f t="shared" si="22"/>
        <v>14</v>
      </c>
      <c r="T12" s="32">
        <v>0</v>
      </c>
      <c r="U12" s="73">
        <f t="shared" si="19"/>
        <v>18</v>
      </c>
      <c r="V12" s="32">
        <f t="shared" si="20"/>
        <v>0</v>
      </c>
      <c r="W12" s="33" t="e">
        <f t="shared" si="21"/>
        <v>#NUM!</v>
      </c>
    </row>
    <row r="13" spans="1:23" ht="15" customHeight="1" x14ac:dyDescent="0.2">
      <c r="B13" s="6">
        <v>8</v>
      </c>
      <c r="C13" s="7" t="s">
        <v>394</v>
      </c>
      <c r="D13" s="36" t="s">
        <v>12</v>
      </c>
      <c r="E13" s="38">
        <v>10.53</v>
      </c>
      <c r="F13" s="10">
        <f t="shared" si="11"/>
        <v>1</v>
      </c>
      <c r="G13" s="38">
        <v>243</v>
      </c>
      <c r="H13" s="73">
        <f t="shared" si="12"/>
        <v>22</v>
      </c>
      <c r="I13" s="38">
        <v>14.92</v>
      </c>
      <c r="J13" s="73">
        <f t="shared" si="13"/>
        <v>55</v>
      </c>
      <c r="K13" s="74">
        <v>74.790000000000006</v>
      </c>
      <c r="L13" s="12">
        <f t="shared" si="14"/>
        <v>0</v>
      </c>
      <c r="M13" s="73">
        <f t="shared" si="15"/>
        <v>78</v>
      </c>
      <c r="N13" s="31">
        <f t="shared" si="16"/>
        <v>2</v>
      </c>
      <c r="O13">
        <f t="shared" si="17"/>
        <v>1</v>
      </c>
      <c r="P13" s="32">
        <v>0</v>
      </c>
      <c r="Q13" s="73">
        <f t="shared" si="18"/>
        <v>1</v>
      </c>
      <c r="R13" s="32">
        <v>0</v>
      </c>
      <c r="S13" s="73">
        <f t="shared" si="22"/>
        <v>22</v>
      </c>
      <c r="T13" s="32">
        <v>0</v>
      </c>
      <c r="U13" s="73">
        <f t="shared" si="19"/>
        <v>55</v>
      </c>
      <c r="V13" s="32">
        <f t="shared" si="20"/>
        <v>0</v>
      </c>
      <c r="W13" s="33">
        <f t="shared" si="21"/>
        <v>0</v>
      </c>
    </row>
    <row r="14" spans="1:23" ht="15" customHeight="1" x14ac:dyDescent="0.2">
      <c r="B14" s="6">
        <v>9</v>
      </c>
      <c r="C14" s="16" t="s">
        <v>395</v>
      </c>
      <c r="D14" s="36" t="s">
        <v>12</v>
      </c>
      <c r="E14" s="38">
        <v>12.47</v>
      </c>
      <c r="F14" s="10">
        <f t="shared" si="11"/>
        <v>0</v>
      </c>
      <c r="G14" s="38"/>
      <c r="H14" s="73">
        <f t="shared" si="12"/>
        <v>0</v>
      </c>
      <c r="I14" s="38">
        <v>5.75</v>
      </c>
      <c r="J14" s="73">
        <f t="shared" si="13"/>
        <v>0</v>
      </c>
      <c r="K14" s="74">
        <v>94.45</v>
      </c>
      <c r="L14" s="12">
        <f t="shared" si="14"/>
        <v>0</v>
      </c>
      <c r="M14" s="73">
        <f t="shared" si="15"/>
        <v>0</v>
      </c>
      <c r="N14" s="31">
        <f t="shared" si="16"/>
        <v>15</v>
      </c>
      <c r="O14">
        <f t="shared" si="17"/>
        <v>0</v>
      </c>
      <c r="P14" s="32">
        <v>0</v>
      </c>
      <c r="Q14" s="73" t="e">
        <f t="shared" si="18"/>
        <v>#NUM!</v>
      </c>
      <c r="R14" s="32">
        <v>0</v>
      </c>
      <c r="S14" s="73" t="e">
        <f t="shared" si="22"/>
        <v>#NUM!</v>
      </c>
      <c r="T14" s="32">
        <v>0</v>
      </c>
      <c r="U14" s="73" t="e">
        <f t="shared" si="19"/>
        <v>#NUM!</v>
      </c>
      <c r="V14" s="32">
        <f t="shared" si="20"/>
        <v>0</v>
      </c>
      <c r="W14" s="33" t="e">
        <f t="shared" si="21"/>
        <v>#NUM!</v>
      </c>
    </row>
    <row r="15" spans="1:23" ht="15" customHeight="1" x14ac:dyDescent="0.2">
      <c r="B15" s="6">
        <v>10</v>
      </c>
      <c r="C15" s="15" t="s">
        <v>396</v>
      </c>
      <c r="D15" s="36" t="s">
        <v>12</v>
      </c>
      <c r="E15" s="38">
        <v>12.15</v>
      </c>
      <c r="F15" s="10">
        <f t="shared" si="11"/>
        <v>0</v>
      </c>
      <c r="G15" s="38">
        <v>208</v>
      </c>
      <c r="H15" s="73">
        <f t="shared" si="12"/>
        <v>0</v>
      </c>
      <c r="I15" s="38">
        <v>9.9600000000000009</v>
      </c>
      <c r="J15" s="73">
        <f t="shared" si="13"/>
        <v>15</v>
      </c>
      <c r="K15" s="74">
        <v>84.36</v>
      </c>
      <c r="L15" s="12">
        <f t="shared" si="14"/>
        <v>0</v>
      </c>
      <c r="M15" s="73">
        <f t="shared" si="15"/>
        <v>15</v>
      </c>
      <c r="N15" s="31">
        <f t="shared" si="16"/>
        <v>10</v>
      </c>
      <c r="O15">
        <f t="shared" si="17"/>
        <v>0</v>
      </c>
      <c r="P15" s="32">
        <v>0</v>
      </c>
      <c r="Q15" s="73" t="e">
        <f t="shared" si="18"/>
        <v>#NUM!</v>
      </c>
      <c r="R15" s="32">
        <v>0</v>
      </c>
      <c r="S15" s="73" t="e">
        <f t="shared" si="22"/>
        <v>#NUM!</v>
      </c>
      <c r="T15" s="32">
        <v>0</v>
      </c>
      <c r="U15" s="73">
        <f t="shared" si="19"/>
        <v>15</v>
      </c>
      <c r="V15" s="32">
        <f t="shared" si="20"/>
        <v>0</v>
      </c>
      <c r="W15" s="33" t="e">
        <f t="shared" si="21"/>
        <v>#NUM!</v>
      </c>
    </row>
    <row r="16" spans="1:23" ht="15" customHeight="1" x14ac:dyDescent="0.2">
      <c r="B16" s="6">
        <v>11</v>
      </c>
      <c r="C16" s="7" t="s">
        <v>397</v>
      </c>
      <c r="D16" s="36" t="s">
        <v>12</v>
      </c>
      <c r="E16" s="38"/>
      <c r="F16" s="10">
        <f t="shared" si="11"/>
        <v>0</v>
      </c>
      <c r="G16" s="38"/>
      <c r="H16" s="73">
        <f t="shared" si="12"/>
        <v>0</v>
      </c>
      <c r="I16" s="38"/>
      <c r="J16" s="73">
        <f t="shared" si="13"/>
        <v>0</v>
      </c>
      <c r="K16" s="74"/>
      <c r="L16" s="12">
        <f t="shared" si="14"/>
        <v>0</v>
      </c>
      <c r="M16" s="73">
        <f t="shared" si="15"/>
        <v>0</v>
      </c>
      <c r="N16" s="31">
        <f t="shared" si="16"/>
        <v>15</v>
      </c>
      <c r="O16">
        <f t="shared" si="17"/>
        <v>2674</v>
      </c>
      <c r="P16" s="32">
        <v>0</v>
      </c>
      <c r="Q16" s="73">
        <f t="shared" si="18"/>
        <v>2674</v>
      </c>
      <c r="R16" s="32">
        <v>0</v>
      </c>
      <c r="S16" s="73" t="e">
        <f t="shared" si="22"/>
        <v>#NUM!</v>
      </c>
      <c r="T16" s="32">
        <v>0</v>
      </c>
      <c r="U16" s="73" t="e">
        <f t="shared" si="19"/>
        <v>#NUM!</v>
      </c>
      <c r="V16" s="32">
        <f t="shared" si="20"/>
        <v>3808</v>
      </c>
      <c r="W16" s="33">
        <f t="shared" si="21"/>
        <v>3808</v>
      </c>
    </row>
    <row r="17" spans="2:23" ht="15" customHeight="1" x14ac:dyDescent="0.2">
      <c r="B17" s="6">
        <v>12</v>
      </c>
      <c r="C17" s="7" t="s">
        <v>398</v>
      </c>
      <c r="D17" s="8" t="s">
        <v>21</v>
      </c>
      <c r="E17" s="38">
        <v>9.6300000000000008</v>
      </c>
      <c r="F17" s="10">
        <f t="shared" si="11"/>
        <v>41</v>
      </c>
      <c r="G17" s="38">
        <v>258</v>
      </c>
      <c r="H17" s="73">
        <f t="shared" si="12"/>
        <v>40</v>
      </c>
      <c r="I17" s="38">
        <v>10.43</v>
      </c>
      <c r="J17" s="73">
        <f t="shared" si="13"/>
        <v>19</v>
      </c>
      <c r="K17" s="74">
        <v>77.69</v>
      </c>
      <c r="L17" s="12">
        <f t="shared" si="14"/>
        <v>0</v>
      </c>
      <c r="M17" s="73">
        <f t="shared" si="15"/>
        <v>100</v>
      </c>
      <c r="N17" s="31">
        <f t="shared" si="16"/>
        <v>1</v>
      </c>
      <c r="O17">
        <f t="shared" si="17"/>
        <v>41</v>
      </c>
      <c r="P17" s="32">
        <v>0</v>
      </c>
      <c r="Q17" s="73">
        <f t="shared" si="18"/>
        <v>41</v>
      </c>
      <c r="R17" s="32">
        <v>0</v>
      </c>
      <c r="S17" s="73">
        <f t="shared" si="22"/>
        <v>40</v>
      </c>
      <c r="T17" s="32">
        <v>0</v>
      </c>
      <c r="U17" s="73">
        <f t="shared" si="19"/>
        <v>19</v>
      </c>
      <c r="V17" s="32">
        <f t="shared" si="20"/>
        <v>0</v>
      </c>
      <c r="W17" s="33" t="e">
        <f t="shared" si="21"/>
        <v>#NUM!</v>
      </c>
    </row>
    <row r="18" spans="2:23" ht="15" customHeight="1" x14ac:dyDescent="0.2">
      <c r="B18" s="6">
        <v>13</v>
      </c>
      <c r="C18" s="7" t="s">
        <v>399</v>
      </c>
      <c r="D18" s="8" t="s">
        <v>21</v>
      </c>
      <c r="E18" s="38">
        <v>9.9499999999999993</v>
      </c>
      <c r="F18" s="10">
        <f t="shared" si="11"/>
        <v>21</v>
      </c>
      <c r="G18" s="38">
        <v>254</v>
      </c>
      <c r="H18" s="73">
        <f t="shared" si="12"/>
        <v>35</v>
      </c>
      <c r="I18" s="38">
        <v>8.41</v>
      </c>
      <c r="J18" s="73">
        <f t="shared" si="13"/>
        <v>3</v>
      </c>
      <c r="K18" s="74">
        <v>74.239999999999995</v>
      </c>
      <c r="L18" s="12">
        <f t="shared" si="14"/>
        <v>0</v>
      </c>
      <c r="M18" s="73">
        <f t="shared" si="15"/>
        <v>59</v>
      </c>
      <c r="N18" s="31">
        <f t="shared" si="16"/>
        <v>3</v>
      </c>
      <c r="O18">
        <f t="shared" si="17"/>
        <v>21</v>
      </c>
      <c r="P18" s="32">
        <v>0</v>
      </c>
      <c r="Q18" s="73">
        <f t="shared" si="18"/>
        <v>21</v>
      </c>
      <c r="R18" s="32">
        <v>0</v>
      </c>
      <c r="S18" s="73">
        <f t="shared" si="22"/>
        <v>35</v>
      </c>
      <c r="T18" s="32">
        <v>0</v>
      </c>
      <c r="U18" s="73">
        <f t="shared" si="19"/>
        <v>3</v>
      </c>
      <c r="V18" s="32">
        <f t="shared" si="20"/>
        <v>0</v>
      </c>
      <c r="W18" s="33">
        <f t="shared" si="21"/>
        <v>0</v>
      </c>
    </row>
    <row r="19" spans="2:23" ht="15" customHeight="1" x14ac:dyDescent="0.2">
      <c r="B19" s="6">
        <v>14</v>
      </c>
      <c r="C19" s="17" t="s">
        <v>400</v>
      </c>
      <c r="D19" s="8" t="s">
        <v>21</v>
      </c>
      <c r="E19" s="38">
        <v>11.43</v>
      </c>
      <c r="F19" s="10">
        <f t="shared" si="11"/>
        <v>0</v>
      </c>
      <c r="G19" s="38">
        <v>213</v>
      </c>
      <c r="H19" s="73">
        <f t="shared" si="12"/>
        <v>0</v>
      </c>
      <c r="I19" s="38">
        <v>6.29</v>
      </c>
      <c r="J19" s="73">
        <f t="shared" si="13"/>
        <v>0</v>
      </c>
      <c r="K19" s="74">
        <v>90.61</v>
      </c>
      <c r="L19" s="12">
        <f t="shared" si="14"/>
        <v>0</v>
      </c>
      <c r="M19" s="73">
        <f t="shared" si="15"/>
        <v>0</v>
      </c>
      <c r="N19" s="31">
        <f t="shared" si="16"/>
        <v>15</v>
      </c>
      <c r="O19">
        <f t="shared" si="17"/>
        <v>0</v>
      </c>
      <c r="P19" s="32">
        <v>0</v>
      </c>
      <c r="Q19" s="73" t="e">
        <f t="shared" si="18"/>
        <v>#NUM!</v>
      </c>
      <c r="R19" s="32">
        <v>0</v>
      </c>
      <c r="S19" s="73">
        <f t="shared" si="22"/>
        <v>0</v>
      </c>
      <c r="T19" s="32">
        <v>0</v>
      </c>
      <c r="U19" s="73" t="e">
        <f t="shared" si="19"/>
        <v>#NUM!</v>
      </c>
      <c r="V19" s="32">
        <f t="shared" si="20"/>
        <v>0</v>
      </c>
      <c r="W19" s="33" t="e">
        <f t="shared" si="21"/>
        <v>#NUM!</v>
      </c>
    </row>
    <row r="20" spans="2:23" ht="15" customHeight="1" x14ac:dyDescent="0.2">
      <c r="B20" s="6">
        <v>15</v>
      </c>
      <c r="C20" s="7" t="s">
        <v>401</v>
      </c>
      <c r="D20" s="8" t="s">
        <v>21</v>
      </c>
      <c r="E20" s="38">
        <v>11.76</v>
      </c>
      <c r="F20" s="10">
        <f t="shared" si="11"/>
        <v>0</v>
      </c>
      <c r="G20" s="38">
        <v>148</v>
      </c>
      <c r="H20" s="73">
        <f t="shared" si="12"/>
        <v>0</v>
      </c>
      <c r="I20" s="38">
        <v>6.93</v>
      </c>
      <c r="J20" s="73">
        <f t="shared" si="13"/>
        <v>0</v>
      </c>
      <c r="K20" s="74">
        <v>98.84</v>
      </c>
      <c r="L20" s="12">
        <f t="shared" si="14"/>
        <v>0</v>
      </c>
      <c r="M20" s="73">
        <f t="shared" si="15"/>
        <v>0</v>
      </c>
      <c r="N20" s="31">
        <f t="shared" si="16"/>
        <v>15</v>
      </c>
      <c r="O20">
        <f t="shared" si="17"/>
        <v>0</v>
      </c>
      <c r="P20" s="32">
        <v>0</v>
      </c>
      <c r="Q20" s="73" t="e">
        <f t="shared" si="18"/>
        <v>#NUM!</v>
      </c>
      <c r="R20" s="32">
        <v>0</v>
      </c>
      <c r="S20" s="73" t="e">
        <f t="shared" si="22"/>
        <v>#NUM!</v>
      </c>
      <c r="T20" s="32">
        <v>0</v>
      </c>
      <c r="U20" s="73" t="e">
        <f t="shared" si="19"/>
        <v>#NUM!</v>
      </c>
      <c r="V20" s="32">
        <f t="shared" si="20"/>
        <v>0</v>
      </c>
      <c r="W20" s="33" t="e">
        <f t="shared" si="21"/>
        <v>#NUM!</v>
      </c>
    </row>
    <row r="21" spans="2:23" ht="15" customHeight="1" x14ac:dyDescent="0.2">
      <c r="B21" s="6">
        <v>16</v>
      </c>
      <c r="C21" s="7" t="s">
        <v>402</v>
      </c>
      <c r="D21" s="8" t="s">
        <v>21</v>
      </c>
      <c r="E21" s="38">
        <v>10.85</v>
      </c>
      <c r="F21" s="10">
        <f t="shared" si="11"/>
        <v>0</v>
      </c>
      <c r="G21" s="38">
        <v>223</v>
      </c>
      <c r="H21" s="73">
        <f t="shared" si="12"/>
        <v>4</v>
      </c>
      <c r="I21" s="38">
        <v>12.02</v>
      </c>
      <c r="J21" s="73">
        <f t="shared" si="13"/>
        <v>32</v>
      </c>
      <c r="K21" s="74">
        <v>81.84</v>
      </c>
      <c r="L21" s="12">
        <f t="shared" si="14"/>
        <v>0</v>
      </c>
      <c r="M21" s="73">
        <f t="shared" si="15"/>
        <v>36</v>
      </c>
      <c r="N21" s="31">
        <f t="shared" si="16"/>
        <v>5</v>
      </c>
      <c r="O21">
        <f t="shared" si="17"/>
        <v>0</v>
      </c>
      <c r="P21" s="32">
        <v>0</v>
      </c>
      <c r="Q21" s="73" t="e">
        <f t="shared" si="18"/>
        <v>#NUM!</v>
      </c>
      <c r="R21" s="32">
        <v>0</v>
      </c>
      <c r="S21" s="73">
        <f t="shared" si="22"/>
        <v>4</v>
      </c>
      <c r="T21" s="32">
        <v>0</v>
      </c>
      <c r="U21" s="73">
        <f t="shared" si="19"/>
        <v>32</v>
      </c>
      <c r="V21" s="32">
        <f t="shared" si="20"/>
        <v>0</v>
      </c>
      <c r="W21" s="33" t="e">
        <f t="shared" si="21"/>
        <v>#NUM!</v>
      </c>
    </row>
    <row r="22" spans="2:23" ht="15" customHeight="1" x14ac:dyDescent="0.2">
      <c r="B22" s="6">
        <v>17</v>
      </c>
      <c r="C22" s="7" t="s">
        <v>403</v>
      </c>
      <c r="D22" s="8" t="s">
        <v>21</v>
      </c>
      <c r="E22" s="38">
        <v>12.77</v>
      </c>
      <c r="F22" s="10">
        <f t="shared" si="11"/>
        <v>0</v>
      </c>
      <c r="G22" s="38">
        <v>163</v>
      </c>
      <c r="H22" s="73">
        <f t="shared" si="12"/>
        <v>0</v>
      </c>
      <c r="I22" s="38">
        <v>9.4</v>
      </c>
      <c r="J22" s="73">
        <f t="shared" si="13"/>
        <v>11</v>
      </c>
      <c r="K22" s="74">
        <v>97.35</v>
      </c>
      <c r="L22" s="12">
        <f t="shared" si="14"/>
        <v>0</v>
      </c>
      <c r="M22" s="73">
        <f t="shared" si="15"/>
        <v>11</v>
      </c>
      <c r="N22" s="31">
        <f t="shared" si="16"/>
        <v>12</v>
      </c>
      <c r="O22">
        <f t="shared" si="17"/>
        <v>0</v>
      </c>
      <c r="P22" s="32">
        <v>0</v>
      </c>
      <c r="Q22" s="73" t="e">
        <f t="shared" si="18"/>
        <v>#NUM!</v>
      </c>
      <c r="R22" s="32">
        <v>0</v>
      </c>
      <c r="S22" s="73" t="e">
        <f t="shared" si="22"/>
        <v>#NUM!</v>
      </c>
      <c r="T22" s="32">
        <v>0</v>
      </c>
      <c r="U22" s="73">
        <f t="shared" si="19"/>
        <v>11</v>
      </c>
      <c r="V22" s="32">
        <f t="shared" si="20"/>
        <v>0</v>
      </c>
      <c r="W22" s="33" t="e">
        <f t="shared" si="21"/>
        <v>#NUM!</v>
      </c>
    </row>
    <row r="23" spans="2:23" ht="15" customHeight="1" x14ac:dyDescent="0.2">
      <c r="B23" s="6">
        <v>18</v>
      </c>
      <c r="C23" s="7" t="s">
        <v>404</v>
      </c>
      <c r="D23" s="8" t="s">
        <v>21</v>
      </c>
      <c r="E23" s="38">
        <v>11.81</v>
      </c>
      <c r="F23" s="10">
        <f t="shared" si="11"/>
        <v>0</v>
      </c>
      <c r="G23" s="38"/>
      <c r="H23" s="73">
        <f t="shared" si="12"/>
        <v>0</v>
      </c>
      <c r="I23" s="38">
        <v>6.44</v>
      </c>
      <c r="J23" s="73">
        <f t="shared" si="13"/>
        <v>0</v>
      </c>
      <c r="K23" s="74">
        <v>102.58</v>
      </c>
      <c r="L23" s="12">
        <f t="shared" si="14"/>
        <v>0</v>
      </c>
      <c r="M23" s="73">
        <f t="shared" si="15"/>
        <v>0</v>
      </c>
      <c r="N23" s="31">
        <f t="shared" si="16"/>
        <v>15</v>
      </c>
      <c r="O23">
        <f t="shared" si="17"/>
        <v>0</v>
      </c>
      <c r="P23" s="32">
        <v>0</v>
      </c>
      <c r="Q23" s="73" t="e">
        <f t="shared" si="18"/>
        <v>#NUM!</v>
      </c>
      <c r="R23" s="32">
        <v>0</v>
      </c>
      <c r="S23" s="73" t="e">
        <f t="shared" si="22"/>
        <v>#NUM!</v>
      </c>
      <c r="T23" s="32">
        <v>0</v>
      </c>
      <c r="U23" s="73" t="e">
        <f t="shared" si="19"/>
        <v>#NUM!</v>
      </c>
      <c r="V23" s="32">
        <f t="shared" si="20"/>
        <v>0</v>
      </c>
      <c r="W23" s="33" t="e">
        <f t="shared" si="21"/>
        <v>#NUM!</v>
      </c>
    </row>
    <row r="24" spans="2:23" ht="15" customHeight="1" x14ac:dyDescent="0.2">
      <c r="B24" s="6">
        <v>19</v>
      </c>
      <c r="C24" s="7" t="s">
        <v>405</v>
      </c>
      <c r="D24" s="8" t="s">
        <v>21</v>
      </c>
      <c r="E24" s="38">
        <v>11.47</v>
      </c>
      <c r="F24" s="10">
        <f t="shared" si="11"/>
        <v>0</v>
      </c>
      <c r="G24" s="38">
        <v>160</v>
      </c>
      <c r="H24" s="73">
        <f t="shared" si="12"/>
        <v>0</v>
      </c>
      <c r="I24" s="38">
        <v>4.7</v>
      </c>
      <c r="J24" s="73">
        <f t="shared" si="13"/>
        <v>0</v>
      </c>
      <c r="K24" s="74">
        <v>88.88</v>
      </c>
      <c r="L24" s="12">
        <f t="shared" si="14"/>
        <v>0</v>
      </c>
      <c r="M24" s="73">
        <f t="shared" si="15"/>
        <v>0</v>
      </c>
      <c r="N24" s="31">
        <f t="shared" si="16"/>
        <v>15</v>
      </c>
      <c r="O24">
        <f t="shared" si="17"/>
        <v>0</v>
      </c>
      <c r="P24" s="32">
        <v>0</v>
      </c>
      <c r="Q24" s="73" t="e">
        <f t="shared" si="18"/>
        <v>#NUM!</v>
      </c>
      <c r="R24" s="32">
        <v>0</v>
      </c>
      <c r="S24" s="73" t="e">
        <f t="shared" si="22"/>
        <v>#NUM!</v>
      </c>
      <c r="T24" s="32">
        <v>0</v>
      </c>
      <c r="U24" s="73" t="e">
        <f t="shared" si="19"/>
        <v>#NUM!</v>
      </c>
      <c r="V24" s="32">
        <f t="shared" si="20"/>
        <v>0</v>
      </c>
      <c r="W24" s="33" t="e">
        <f t="shared" si="21"/>
        <v>#NUM!</v>
      </c>
    </row>
    <row r="25" spans="2:23" ht="15" customHeight="1" x14ac:dyDescent="0.2">
      <c r="B25" s="6">
        <v>20</v>
      </c>
      <c r="C25" s="7" t="s">
        <v>406</v>
      </c>
      <c r="D25" s="8" t="s">
        <v>21</v>
      </c>
      <c r="E25" s="38">
        <v>12.09</v>
      </c>
      <c r="F25" s="10">
        <f t="shared" si="11"/>
        <v>0</v>
      </c>
      <c r="G25" s="38">
        <v>170</v>
      </c>
      <c r="H25" s="73">
        <f t="shared" si="12"/>
        <v>0</v>
      </c>
      <c r="I25" s="38">
        <v>5.6</v>
      </c>
      <c r="J25" s="73">
        <f t="shared" si="13"/>
        <v>0</v>
      </c>
      <c r="K25" s="74">
        <v>94.55</v>
      </c>
      <c r="L25" s="12">
        <f t="shared" si="14"/>
        <v>0</v>
      </c>
      <c r="M25" s="73">
        <f t="shared" si="15"/>
        <v>0</v>
      </c>
      <c r="N25" s="31">
        <f t="shared" si="16"/>
        <v>15</v>
      </c>
      <c r="O25">
        <f t="shared" si="17"/>
        <v>0</v>
      </c>
      <c r="P25" s="32">
        <v>0</v>
      </c>
      <c r="Q25" s="73" t="e">
        <f t="shared" si="18"/>
        <v>#NUM!</v>
      </c>
      <c r="R25" s="32">
        <v>0</v>
      </c>
      <c r="S25" s="73" t="e">
        <f t="shared" si="22"/>
        <v>#NUM!</v>
      </c>
      <c r="T25" s="32">
        <v>0</v>
      </c>
      <c r="U25" s="73" t="e">
        <f t="shared" si="19"/>
        <v>#NUM!</v>
      </c>
      <c r="V25" s="32">
        <f t="shared" si="20"/>
        <v>0</v>
      </c>
      <c r="W25" s="33" t="e">
        <f t="shared" si="21"/>
        <v>#NUM!</v>
      </c>
    </row>
    <row r="26" spans="2:23" ht="15" customHeight="1" x14ac:dyDescent="0.2">
      <c r="B26" s="6">
        <v>21</v>
      </c>
      <c r="C26" s="7" t="s">
        <v>407</v>
      </c>
      <c r="D26" s="8" t="s">
        <v>21</v>
      </c>
      <c r="E26" s="38"/>
      <c r="F26" s="10">
        <f t="shared" si="11"/>
        <v>0</v>
      </c>
      <c r="G26" s="38"/>
      <c r="H26" s="73">
        <f t="shared" si="12"/>
        <v>0</v>
      </c>
      <c r="I26" s="38"/>
      <c r="J26" s="73">
        <f t="shared" si="13"/>
        <v>0</v>
      </c>
      <c r="K26" s="74"/>
      <c r="L26" s="12">
        <f t="shared" si="14"/>
        <v>0</v>
      </c>
      <c r="M26" s="73">
        <f t="shared" si="15"/>
        <v>0</v>
      </c>
      <c r="N26" s="31">
        <f t="shared" si="16"/>
        <v>15</v>
      </c>
      <c r="O26">
        <f t="shared" si="17"/>
        <v>2674</v>
      </c>
      <c r="P26" s="32">
        <v>0</v>
      </c>
      <c r="Q26" s="73">
        <f t="shared" si="18"/>
        <v>2674</v>
      </c>
      <c r="R26" s="32">
        <v>0</v>
      </c>
      <c r="S26" s="73" t="e">
        <f t="shared" si="22"/>
        <v>#NUM!</v>
      </c>
      <c r="T26" s="32">
        <v>0</v>
      </c>
      <c r="U26" s="73" t="e">
        <f t="shared" si="19"/>
        <v>#NUM!</v>
      </c>
      <c r="V26" s="32">
        <f t="shared" si="20"/>
        <v>3808</v>
      </c>
      <c r="W26" s="33">
        <f t="shared" si="21"/>
        <v>3808</v>
      </c>
    </row>
    <row r="27" spans="2:23" ht="15" customHeight="1" x14ac:dyDescent="0.2">
      <c r="B27" s="6">
        <v>22</v>
      </c>
      <c r="C27" s="7" t="s">
        <v>408</v>
      </c>
      <c r="D27" s="8" t="s">
        <v>30</v>
      </c>
      <c r="E27" s="38">
        <v>11.82</v>
      </c>
      <c r="F27" s="10">
        <f t="shared" si="11"/>
        <v>0</v>
      </c>
      <c r="G27" s="38">
        <v>165</v>
      </c>
      <c r="H27" s="73">
        <f t="shared" si="12"/>
        <v>0</v>
      </c>
      <c r="I27" s="38">
        <v>6.67</v>
      </c>
      <c r="J27" s="73">
        <f t="shared" si="13"/>
        <v>0</v>
      </c>
      <c r="K27" s="74">
        <v>99.68</v>
      </c>
      <c r="L27" s="12">
        <f t="shared" si="14"/>
        <v>0</v>
      </c>
      <c r="M27" s="73">
        <f t="shared" si="15"/>
        <v>0</v>
      </c>
      <c r="N27" s="31">
        <f t="shared" si="16"/>
        <v>15</v>
      </c>
      <c r="O27">
        <f t="shared" si="17"/>
        <v>0</v>
      </c>
      <c r="P27" s="32">
        <v>0</v>
      </c>
      <c r="Q27" s="73" t="e">
        <f t="shared" si="18"/>
        <v>#NUM!</v>
      </c>
      <c r="R27" s="32">
        <v>0</v>
      </c>
      <c r="S27" s="73" t="e">
        <f t="shared" si="22"/>
        <v>#NUM!</v>
      </c>
      <c r="T27" s="32">
        <v>0</v>
      </c>
      <c r="U27" s="73" t="e">
        <f t="shared" si="19"/>
        <v>#NUM!</v>
      </c>
      <c r="V27" s="32">
        <f t="shared" si="20"/>
        <v>0</v>
      </c>
      <c r="W27" s="33" t="e">
        <f t="shared" si="21"/>
        <v>#NUM!</v>
      </c>
    </row>
    <row r="28" spans="2:23" ht="15" customHeight="1" x14ac:dyDescent="0.2">
      <c r="B28" s="6">
        <v>23</v>
      </c>
      <c r="C28" s="7" t="s">
        <v>409</v>
      </c>
      <c r="D28" s="8" t="s">
        <v>30</v>
      </c>
      <c r="E28" s="38"/>
      <c r="F28" s="10">
        <f t="shared" si="11"/>
        <v>0</v>
      </c>
      <c r="G28" s="38"/>
      <c r="H28" s="73">
        <f t="shared" si="12"/>
        <v>0</v>
      </c>
      <c r="I28" s="38"/>
      <c r="J28" s="73">
        <f t="shared" si="13"/>
        <v>0</v>
      </c>
      <c r="K28" s="74"/>
      <c r="L28" s="12">
        <f t="shared" si="14"/>
        <v>0</v>
      </c>
      <c r="M28" s="73">
        <f t="shared" si="15"/>
        <v>0</v>
      </c>
      <c r="N28" s="31">
        <f t="shared" si="16"/>
        <v>15</v>
      </c>
      <c r="O28">
        <f t="shared" si="17"/>
        <v>2674</v>
      </c>
      <c r="P28" s="32">
        <v>0</v>
      </c>
      <c r="Q28" s="73">
        <f t="shared" si="18"/>
        <v>2674</v>
      </c>
      <c r="R28" s="32">
        <v>0</v>
      </c>
      <c r="S28" s="73" t="e">
        <f t="shared" si="22"/>
        <v>#NUM!</v>
      </c>
      <c r="T28" s="32">
        <v>0</v>
      </c>
      <c r="U28" s="73" t="e">
        <f t="shared" si="19"/>
        <v>#NUM!</v>
      </c>
      <c r="V28" s="32">
        <f t="shared" si="20"/>
        <v>3808</v>
      </c>
      <c r="W28" s="33">
        <f t="shared" si="21"/>
        <v>3808</v>
      </c>
    </row>
    <row r="29" spans="2:23" ht="15" customHeight="1" x14ac:dyDescent="0.2">
      <c r="B29" s="6">
        <v>24</v>
      </c>
      <c r="C29" s="7" t="s">
        <v>410</v>
      </c>
      <c r="D29" s="8" t="s">
        <v>30</v>
      </c>
      <c r="E29" s="38">
        <v>10.95</v>
      </c>
      <c r="F29" s="10">
        <f t="shared" si="11"/>
        <v>0</v>
      </c>
      <c r="G29" s="38">
        <v>260</v>
      </c>
      <c r="H29" s="73">
        <f t="shared" si="12"/>
        <v>43</v>
      </c>
      <c r="I29" s="38">
        <v>8.6</v>
      </c>
      <c r="J29" s="73">
        <f t="shared" si="13"/>
        <v>4</v>
      </c>
      <c r="K29" s="74">
        <v>73.14</v>
      </c>
      <c r="L29" s="12">
        <f t="shared" si="14"/>
        <v>4</v>
      </c>
      <c r="M29" s="73">
        <f t="shared" si="15"/>
        <v>51</v>
      </c>
      <c r="N29" s="31">
        <f t="shared" si="16"/>
        <v>4</v>
      </c>
      <c r="O29">
        <f t="shared" si="17"/>
        <v>0</v>
      </c>
      <c r="P29" s="32">
        <v>0</v>
      </c>
      <c r="Q29" s="73" t="e">
        <f t="shared" si="18"/>
        <v>#NUM!</v>
      </c>
      <c r="R29" s="32">
        <v>0</v>
      </c>
      <c r="S29" s="73">
        <f t="shared" si="22"/>
        <v>43</v>
      </c>
      <c r="T29" s="32">
        <v>0</v>
      </c>
      <c r="U29" s="73">
        <f t="shared" si="19"/>
        <v>4</v>
      </c>
      <c r="V29" s="32">
        <f t="shared" si="20"/>
        <v>4</v>
      </c>
      <c r="W29" s="33">
        <f t="shared" si="21"/>
        <v>4</v>
      </c>
    </row>
    <row r="30" spans="2:23" ht="15" customHeight="1" x14ac:dyDescent="0.2">
      <c r="B30" s="80"/>
      <c r="C30" s="7" t="s">
        <v>411</v>
      </c>
      <c r="D30" s="8" t="s">
        <v>30</v>
      </c>
      <c r="E30" s="38"/>
      <c r="F30" s="10">
        <f t="shared" ref="F30:F36" si="23">IF(E30=0,P30,O30)</f>
        <v>0</v>
      </c>
      <c r="G30" s="38"/>
      <c r="H30" s="73">
        <f t="shared" ref="H30:H36" si="24">IF(G30&gt;213,S30,P30)</f>
        <v>0</v>
      </c>
      <c r="I30" s="38"/>
      <c r="J30" s="73">
        <f t="shared" ref="J30:J36" si="25">IF(I30&gt;7.98,U30,P30)</f>
        <v>0</v>
      </c>
      <c r="K30" s="74"/>
      <c r="L30" s="12">
        <f t="shared" ref="L30:L36" si="26">IF(K30=0,P30,V30)</f>
        <v>0</v>
      </c>
      <c r="M30" s="73">
        <f t="shared" ref="M30:M36" si="27">SUM(F30+H30+J30+L30)</f>
        <v>0</v>
      </c>
      <c r="N30" s="31">
        <f t="shared" ref="N30:N36" si="28">RANK(M30,$M$6:$M$36,0)</f>
        <v>15</v>
      </c>
      <c r="O30">
        <f t="shared" ref="O30:O36" si="29">IF(E30&lt;10.7,Q30,P30)</f>
        <v>2674</v>
      </c>
      <c r="P30" s="32">
        <v>0</v>
      </c>
      <c r="Q30" s="73">
        <f t="shared" ref="Q30:Q36" si="30">TRUNC(36.6476*POWER(10.7-E30,1.81))</f>
        <v>2674</v>
      </c>
      <c r="R30" s="32">
        <v>0</v>
      </c>
      <c r="S30" s="73" t="e">
        <f t="shared" ref="S30:S36" si="31">TRUNC(0.188807*POWER(G30-213,1.41))</f>
        <v>#NUM!</v>
      </c>
      <c r="T30" s="32">
        <v>0</v>
      </c>
      <c r="U30" s="73" t="e">
        <f t="shared" ref="U30:U36" si="32">TRUNC(7.86*POWER(I30-7.98,1.01))</f>
        <v>#NUM!</v>
      </c>
      <c r="V30" s="32">
        <f t="shared" ref="V30:V36" si="33">IF(K30&lt;75,W30,P30)</f>
        <v>3808</v>
      </c>
      <c r="W30" s="33">
        <f t="shared" ref="W30:W36" si="34">TRUNC(1.53775*POWER(75-K30,1.81))</f>
        <v>3808</v>
      </c>
    </row>
    <row r="31" spans="2:23" ht="15" customHeight="1" x14ac:dyDescent="0.2">
      <c r="B31" s="80"/>
      <c r="C31" s="7" t="s">
        <v>412</v>
      </c>
      <c r="D31" s="8" t="s">
        <v>30</v>
      </c>
      <c r="E31" s="38">
        <v>12.68</v>
      </c>
      <c r="F31" s="10">
        <f t="shared" si="23"/>
        <v>0</v>
      </c>
      <c r="G31" s="38">
        <v>196</v>
      </c>
      <c r="H31" s="73">
        <f t="shared" si="24"/>
        <v>0</v>
      </c>
      <c r="I31" s="38">
        <v>9.67</v>
      </c>
      <c r="J31" s="73">
        <f t="shared" si="25"/>
        <v>13</v>
      </c>
      <c r="K31" s="74">
        <v>103.05</v>
      </c>
      <c r="L31" s="12">
        <f t="shared" si="26"/>
        <v>0</v>
      </c>
      <c r="M31" s="73">
        <f t="shared" si="27"/>
        <v>13</v>
      </c>
      <c r="N31" s="31">
        <f t="shared" si="28"/>
        <v>11</v>
      </c>
      <c r="O31">
        <f t="shared" si="29"/>
        <v>0</v>
      </c>
      <c r="P31" s="32">
        <v>0</v>
      </c>
      <c r="Q31" s="73" t="e">
        <f t="shared" si="30"/>
        <v>#NUM!</v>
      </c>
      <c r="R31" s="32">
        <v>0</v>
      </c>
      <c r="S31" s="73" t="e">
        <f t="shared" si="31"/>
        <v>#NUM!</v>
      </c>
      <c r="T31" s="32">
        <v>0</v>
      </c>
      <c r="U31" s="73">
        <f t="shared" si="32"/>
        <v>13</v>
      </c>
      <c r="V31" s="32">
        <f t="shared" si="33"/>
        <v>0</v>
      </c>
      <c r="W31" s="33" t="e">
        <f t="shared" si="34"/>
        <v>#NUM!</v>
      </c>
    </row>
    <row r="32" spans="2:23" ht="15" customHeight="1" x14ac:dyDescent="0.2">
      <c r="B32" s="80"/>
      <c r="C32" s="7" t="s">
        <v>413</v>
      </c>
      <c r="D32" s="8" t="s">
        <v>30</v>
      </c>
      <c r="E32" s="38">
        <v>14.49</v>
      </c>
      <c r="F32" s="10">
        <f t="shared" si="23"/>
        <v>0</v>
      </c>
      <c r="G32" s="38">
        <v>137</v>
      </c>
      <c r="H32" s="73">
        <f t="shared" si="24"/>
        <v>0</v>
      </c>
      <c r="I32" s="38">
        <v>5.93</v>
      </c>
      <c r="J32" s="73">
        <f t="shared" si="25"/>
        <v>0</v>
      </c>
      <c r="K32" s="74">
        <v>126.31</v>
      </c>
      <c r="L32" s="12">
        <f t="shared" si="26"/>
        <v>0</v>
      </c>
      <c r="M32" s="73">
        <f t="shared" si="27"/>
        <v>0</v>
      </c>
      <c r="N32" s="31">
        <f t="shared" si="28"/>
        <v>15</v>
      </c>
      <c r="O32">
        <f t="shared" si="29"/>
        <v>0</v>
      </c>
      <c r="P32" s="32">
        <v>0</v>
      </c>
      <c r="Q32" s="73" t="e">
        <f t="shared" si="30"/>
        <v>#NUM!</v>
      </c>
      <c r="R32" s="32">
        <v>0</v>
      </c>
      <c r="S32" s="73" t="e">
        <f t="shared" si="31"/>
        <v>#NUM!</v>
      </c>
      <c r="T32" s="32">
        <v>0</v>
      </c>
      <c r="U32" s="73" t="e">
        <f t="shared" si="32"/>
        <v>#NUM!</v>
      </c>
      <c r="V32" s="32">
        <f t="shared" si="33"/>
        <v>0</v>
      </c>
      <c r="W32" s="33" t="e">
        <f t="shared" si="34"/>
        <v>#NUM!</v>
      </c>
    </row>
    <row r="33" spans="2:23" ht="15" customHeight="1" x14ac:dyDescent="0.2">
      <c r="B33" s="80"/>
      <c r="C33" s="7" t="s">
        <v>414</v>
      </c>
      <c r="D33" s="8" t="s">
        <v>30</v>
      </c>
      <c r="E33" s="38">
        <v>12.4</v>
      </c>
      <c r="F33" s="10">
        <f t="shared" si="23"/>
        <v>0</v>
      </c>
      <c r="G33" s="38">
        <v>201</v>
      </c>
      <c r="H33" s="73">
        <f t="shared" si="24"/>
        <v>0</v>
      </c>
      <c r="I33" s="38">
        <v>7.04</v>
      </c>
      <c r="J33" s="73">
        <f t="shared" si="25"/>
        <v>0</v>
      </c>
      <c r="K33" s="74">
        <v>91.5</v>
      </c>
      <c r="L33" s="12">
        <f t="shared" si="26"/>
        <v>0</v>
      </c>
      <c r="M33" s="73">
        <f t="shared" si="27"/>
        <v>0</v>
      </c>
      <c r="N33" s="31">
        <f t="shared" si="28"/>
        <v>15</v>
      </c>
      <c r="O33">
        <f t="shared" si="29"/>
        <v>0</v>
      </c>
      <c r="P33" s="32">
        <v>0</v>
      </c>
      <c r="Q33" s="73" t="e">
        <f t="shared" si="30"/>
        <v>#NUM!</v>
      </c>
      <c r="R33" s="32">
        <v>0</v>
      </c>
      <c r="S33" s="73" t="e">
        <f t="shared" si="31"/>
        <v>#NUM!</v>
      </c>
      <c r="T33" s="32">
        <v>0</v>
      </c>
      <c r="U33" s="73" t="e">
        <f t="shared" si="32"/>
        <v>#NUM!</v>
      </c>
      <c r="V33" s="32">
        <f t="shared" si="33"/>
        <v>0</v>
      </c>
      <c r="W33" s="33" t="e">
        <f t="shared" si="34"/>
        <v>#NUM!</v>
      </c>
    </row>
    <row r="34" spans="2:23" ht="15" customHeight="1" x14ac:dyDescent="0.2">
      <c r="B34" s="80"/>
      <c r="C34" s="7" t="s">
        <v>415</v>
      </c>
      <c r="D34" s="8" t="s">
        <v>30</v>
      </c>
      <c r="E34" s="38">
        <v>10.74</v>
      </c>
      <c r="F34" s="10">
        <f t="shared" si="23"/>
        <v>0</v>
      </c>
      <c r="G34" s="38">
        <v>188</v>
      </c>
      <c r="H34" s="73">
        <f t="shared" si="24"/>
        <v>0</v>
      </c>
      <c r="I34" s="38">
        <v>8.93</v>
      </c>
      <c r="J34" s="73">
        <f t="shared" si="25"/>
        <v>7</v>
      </c>
      <c r="K34" s="74">
        <v>78.95</v>
      </c>
      <c r="L34" s="12">
        <f t="shared" si="26"/>
        <v>0</v>
      </c>
      <c r="M34" s="73">
        <f t="shared" si="27"/>
        <v>7</v>
      </c>
      <c r="N34" s="31">
        <f t="shared" si="28"/>
        <v>14</v>
      </c>
      <c r="O34">
        <f t="shared" si="29"/>
        <v>0</v>
      </c>
      <c r="P34" s="32">
        <v>0</v>
      </c>
      <c r="Q34" s="73" t="e">
        <f t="shared" si="30"/>
        <v>#NUM!</v>
      </c>
      <c r="R34" s="32">
        <v>0</v>
      </c>
      <c r="S34" s="73" t="e">
        <f t="shared" si="31"/>
        <v>#NUM!</v>
      </c>
      <c r="T34" s="32">
        <v>0</v>
      </c>
      <c r="U34" s="73">
        <f t="shared" si="32"/>
        <v>7</v>
      </c>
      <c r="V34" s="32">
        <f t="shared" si="33"/>
        <v>0</v>
      </c>
      <c r="W34" s="33" t="e">
        <f t="shared" si="34"/>
        <v>#NUM!</v>
      </c>
    </row>
    <row r="35" spans="2:23" ht="15" customHeight="1" x14ac:dyDescent="0.2">
      <c r="B35" s="80"/>
      <c r="C35" s="7" t="s">
        <v>416</v>
      </c>
      <c r="D35" s="8" t="s">
        <v>30</v>
      </c>
      <c r="E35" s="38">
        <v>10.79</v>
      </c>
      <c r="F35" s="10">
        <f t="shared" si="23"/>
        <v>0</v>
      </c>
      <c r="G35" s="38">
        <v>179</v>
      </c>
      <c r="H35" s="73">
        <f t="shared" si="24"/>
        <v>0</v>
      </c>
      <c r="I35" s="38">
        <v>11.68</v>
      </c>
      <c r="J35" s="73">
        <f t="shared" si="25"/>
        <v>29</v>
      </c>
      <c r="K35" s="74">
        <v>87.18</v>
      </c>
      <c r="L35" s="12">
        <f t="shared" si="26"/>
        <v>0</v>
      </c>
      <c r="M35" s="73">
        <f t="shared" si="27"/>
        <v>29</v>
      </c>
      <c r="N35" s="31">
        <f t="shared" si="28"/>
        <v>7</v>
      </c>
      <c r="O35">
        <f t="shared" si="29"/>
        <v>0</v>
      </c>
      <c r="P35" s="32">
        <v>0</v>
      </c>
      <c r="Q35" s="73" t="e">
        <f t="shared" si="30"/>
        <v>#NUM!</v>
      </c>
      <c r="R35" s="32">
        <v>0</v>
      </c>
      <c r="S35" s="73" t="e">
        <f t="shared" si="31"/>
        <v>#NUM!</v>
      </c>
      <c r="T35" s="32">
        <v>0</v>
      </c>
      <c r="U35" s="73">
        <f t="shared" si="32"/>
        <v>29</v>
      </c>
      <c r="V35" s="32">
        <f t="shared" si="33"/>
        <v>0</v>
      </c>
      <c r="W35" s="33" t="e">
        <f t="shared" si="34"/>
        <v>#NUM!</v>
      </c>
    </row>
    <row r="36" spans="2:23" ht="15" customHeight="1" x14ac:dyDescent="0.2">
      <c r="B36" s="6">
        <v>25</v>
      </c>
      <c r="C36" s="7" t="s">
        <v>417</v>
      </c>
      <c r="D36" s="8" t="s">
        <v>30</v>
      </c>
      <c r="E36" s="38">
        <v>11.93</v>
      </c>
      <c r="F36" s="10">
        <f t="shared" si="23"/>
        <v>0</v>
      </c>
      <c r="G36" s="38"/>
      <c r="H36" s="73">
        <f t="shared" si="24"/>
        <v>0</v>
      </c>
      <c r="I36" s="38">
        <v>5.79</v>
      </c>
      <c r="J36" s="73">
        <f t="shared" si="25"/>
        <v>0</v>
      </c>
      <c r="K36" s="74">
        <v>92.32</v>
      </c>
      <c r="L36" s="12">
        <f t="shared" si="26"/>
        <v>0</v>
      </c>
      <c r="M36" s="73">
        <f t="shared" si="27"/>
        <v>0</v>
      </c>
      <c r="N36" s="31">
        <f t="shared" si="28"/>
        <v>15</v>
      </c>
      <c r="O36">
        <f t="shared" si="29"/>
        <v>0</v>
      </c>
      <c r="P36" s="32">
        <v>0</v>
      </c>
      <c r="Q36" s="73" t="e">
        <f t="shared" si="30"/>
        <v>#NUM!</v>
      </c>
      <c r="R36" s="32">
        <v>0</v>
      </c>
      <c r="S36" s="73" t="e">
        <f t="shared" si="31"/>
        <v>#NUM!</v>
      </c>
      <c r="T36" s="32">
        <v>0</v>
      </c>
      <c r="U36" s="73" t="e">
        <f t="shared" si="32"/>
        <v>#NUM!</v>
      </c>
      <c r="V36" s="32">
        <f t="shared" si="33"/>
        <v>0</v>
      </c>
      <c r="W36" s="33" t="e">
        <f t="shared" si="34"/>
        <v>#NUM!</v>
      </c>
    </row>
    <row r="37" spans="2:23" ht="24" customHeight="1" x14ac:dyDescent="0.2"/>
    <row r="38" spans="2:23" ht="15" customHeight="1" x14ac:dyDescent="0.2">
      <c r="D38" t="s">
        <v>0</v>
      </c>
    </row>
    <row r="39" spans="2:23" ht="15" customHeight="1" x14ac:dyDescent="0.2"/>
    <row r="40" spans="2:23" ht="15" customHeight="1" x14ac:dyDescent="0.2">
      <c r="C40" s="79" t="s">
        <v>38</v>
      </c>
    </row>
    <row r="41" spans="2:23" ht="15" customHeight="1" x14ac:dyDescent="0.2">
      <c r="B41" s="5"/>
      <c r="C41" s="5" t="s">
        <v>2</v>
      </c>
      <c r="D41" s="5"/>
      <c r="E41" s="5">
        <v>10.7</v>
      </c>
      <c r="F41" s="5"/>
      <c r="G41" s="5">
        <v>213</v>
      </c>
      <c r="H41" s="5"/>
      <c r="I41" s="5">
        <v>7.98</v>
      </c>
      <c r="J41" s="5"/>
      <c r="K41" s="5">
        <v>75</v>
      </c>
      <c r="L41" s="5"/>
      <c r="M41" s="5"/>
      <c r="N41" s="30"/>
    </row>
    <row r="42" spans="2:23" ht="15" customHeight="1" x14ac:dyDescent="0.2">
      <c r="B42" s="5"/>
      <c r="C42" s="5" t="s">
        <v>3</v>
      </c>
      <c r="D42" s="5" t="s">
        <v>4</v>
      </c>
      <c r="E42" s="5" t="s">
        <v>5</v>
      </c>
      <c r="F42" s="5" t="s">
        <v>6</v>
      </c>
      <c r="G42" s="5" t="s">
        <v>7</v>
      </c>
      <c r="H42" s="5" t="s">
        <v>6</v>
      </c>
      <c r="I42" s="5" t="s">
        <v>8</v>
      </c>
      <c r="J42" s="5" t="s">
        <v>6</v>
      </c>
      <c r="K42" s="5" t="s">
        <v>9</v>
      </c>
      <c r="L42" s="5" t="s">
        <v>6</v>
      </c>
      <c r="M42" s="5" t="s">
        <v>10</v>
      </c>
      <c r="N42" s="30"/>
    </row>
    <row r="43" spans="2:23" ht="15" customHeight="1" x14ac:dyDescent="0.25">
      <c r="B43" s="6">
        <v>1</v>
      </c>
      <c r="C43" s="72" t="s">
        <v>11</v>
      </c>
      <c r="D43" s="36" t="s">
        <v>39</v>
      </c>
      <c r="E43" s="38">
        <v>10.46</v>
      </c>
      <c r="F43" s="10">
        <f t="shared" ref="F43:F48" si="35">IF(E43=0,P43,O43)</f>
        <v>2</v>
      </c>
      <c r="G43" s="38">
        <v>205</v>
      </c>
      <c r="H43" s="73">
        <f t="shared" ref="H43:H48" si="36">IF(G43&gt;213,S43,P43)</f>
        <v>0</v>
      </c>
      <c r="I43" s="38">
        <v>7.98</v>
      </c>
      <c r="J43" s="73">
        <f t="shared" ref="J43:J48" si="37">IF(I43&gt;7.98,U43,P43)</f>
        <v>0</v>
      </c>
      <c r="K43" s="38">
        <v>81.93</v>
      </c>
      <c r="L43" s="12">
        <f t="shared" ref="L43:L48" si="38">IF(K43=0,P43,V43)</f>
        <v>0</v>
      </c>
      <c r="M43" s="73">
        <f t="shared" ref="M43:M48" si="39">SUM(F43+H43+J43+L43)</f>
        <v>2</v>
      </c>
      <c r="N43" s="31">
        <f t="shared" ref="N43:N56" si="40">RANK(M43,$M$43:$M$68,0)</f>
        <v>14</v>
      </c>
      <c r="O43">
        <f t="shared" ref="O43:O48" si="41">IF(E43&lt;10.7,Q43,P43)</f>
        <v>2</v>
      </c>
      <c r="P43" s="32">
        <v>0</v>
      </c>
      <c r="Q43" s="73">
        <f>TRUNC(36.6476*POWER(10.7-E43,1.81))</f>
        <v>2</v>
      </c>
      <c r="R43" s="32">
        <v>0</v>
      </c>
      <c r="S43" s="73" t="e">
        <f>TRUNC(0.188807*POWER(G43-213,1.41))</f>
        <v>#NUM!</v>
      </c>
      <c r="T43" s="32">
        <v>0</v>
      </c>
      <c r="U43" s="73">
        <f>TRUNC(7.86*POWER(I43-7.98,1.01))</f>
        <v>0</v>
      </c>
      <c r="V43" s="32">
        <f>IF(K43&lt;75,W43,P43)</f>
        <v>0</v>
      </c>
      <c r="W43" s="33" t="e">
        <f>TRUNC(1.53775*POWER(75-K43,1.81))</f>
        <v>#NUM!</v>
      </c>
    </row>
    <row r="44" spans="2:23" ht="15" customHeight="1" x14ac:dyDescent="0.25">
      <c r="B44" s="13">
        <v>2</v>
      </c>
      <c r="C44" s="72" t="s">
        <v>13</v>
      </c>
      <c r="D44" s="36" t="s">
        <v>39</v>
      </c>
      <c r="E44" s="38"/>
      <c r="F44" s="10">
        <f t="shared" si="35"/>
        <v>0</v>
      </c>
      <c r="G44" s="38"/>
      <c r="H44" s="73">
        <f t="shared" si="36"/>
        <v>0</v>
      </c>
      <c r="I44" s="38"/>
      <c r="J44" s="73">
        <f t="shared" si="37"/>
        <v>0</v>
      </c>
      <c r="K44" s="38"/>
      <c r="L44" s="12">
        <f t="shared" si="38"/>
        <v>0</v>
      </c>
      <c r="M44" s="73">
        <f t="shared" si="39"/>
        <v>0</v>
      </c>
      <c r="N44" s="31">
        <f t="shared" si="40"/>
        <v>15</v>
      </c>
      <c r="O44">
        <f t="shared" si="41"/>
        <v>2674</v>
      </c>
      <c r="P44" s="32">
        <v>0</v>
      </c>
      <c r="Q44" s="73">
        <f t="shared" ref="Q44:Q49" si="42">TRUNC(36.6476*POWER(10.7-E44,1.81))</f>
        <v>2674</v>
      </c>
      <c r="R44" s="32">
        <v>0</v>
      </c>
      <c r="S44" s="73" t="e">
        <f t="shared" ref="S44:S53" si="43">TRUNC(0.188807*POWER(G44-213,1.41))</f>
        <v>#NUM!</v>
      </c>
      <c r="T44" s="32">
        <v>0</v>
      </c>
      <c r="U44" s="73" t="e">
        <f t="shared" ref="U44:U49" si="44">TRUNC(7.86*POWER(I44-7.98,1.01))</f>
        <v>#NUM!</v>
      </c>
      <c r="V44" s="32">
        <f t="shared" ref="V44:V49" si="45">IF(K44&lt;75,W44,P44)</f>
        <v>3808</v>
      </c>
      <c r="W44" s="33">
        <f t="shared" ref="W44:W49" si="46">TRUNC(1.53775*POWER(75-K44,1.81))</f>
        <v>3808</v>
      </c>
    </row>
    <row r="45" spans="2:23" ht="15" customHeight="1" x14ac:dyDescent="0.2">
      <c r="B45" s="6">
        <v>3</v>
      </c>
      <c r="C45" s="7" t="s">
        <v>14</v>
      </c>
      <c r="D45" s="36" t="s">
        <v>39</v>
      </c>
      <c r="E45" s="38"/>
      <c r="F45" s="10">
        <f t="shared" si="35"/>
        <v>0</v>
      </c>
      <c r="G45" s="38"/>
      <c r="H45" s="73">
        <f t="shared" si="36"/>
        <v>0</v>
      </c>
      <c r="I45" s="38"/>
      <c r="J45" s="73">
        <f t="shared" si="37"/>
        <v>0</v>
      </c>
      <c r="K45" s="38"/>
      <c r="L45" s="12">
        <f t="shared" si="38"/>
        <v>0</v>
      </c>
      <c r="M45" s="73">
        <f t="shared" si="39"/>
        <v>0</v>
      </c>
      <c r="N45" s="31">
        <f t="shared" si="40"/>
        <v>15</v>
      </c>
      <c r="O45">
        <f t="shared" si="41"/>
        <v>2674</v>
      </c>
      <c r="P45" s="32">
        <v>0</v>
      </c>
      <c r="Q45" s="73">
        <f t="shared" si="42"/>
        <v>2674</v>
      </c>
      <c r="R45" s="32">
        <v>0</v>
      </c>
      <c r="S45" s="73" t="e">
        <f t="shared" si="43"/>
        <v>#NUM!</v>
      </c>
      <c r="T45" s="32">
        <v>0</v>
      </c>
      <c r="U45" s="73" t="e">
        <f t="shared" si="44"/>
        <v>#NUM!</v>
      </c>
      <c r="V45" s="32">
        <f t="shared" si="45"/>
        <v>3808</v>
      </c>
      <c r="W45" s="33">
        <f t="shared" si="46"/>
        <v>3808</v>
      </c>
    </row>
    <row r="46" spans="2:23" ht="15" customHeight="1" x14ac:dyDescent="0.2">
      <c r="B46" s="13">
        <v>4</v>
      </c>
      <c r="C46" s="7" t="s">
        <v>15</v>
      </c>
      <c r="D46" s="36" t="s">
        <v>39</v>
      </c>
      <c r="E46" s="38">
        <v>10.66</v>
      </c>
      <c r="F46" s="10">
        <f t="shared" si="35"/>
        <v>0</v>
      </c>
      <c r="G46" s="38">
        <v>243</v>
      </c>
      <c r="H46" s="73">
        <f t="shared" si="36"/>
        <v>22</v>
      </c>
      <c r="I46" s="38">
        <v>8.1300000000000008</v>
      </c>
      <c r="J46" s="73">
        <f t="shared" si="37"/>
        <v>1</v>
      </c>
      <c r="K46" s="38">
        <v>89.54</v>
      </c>
      <c r="L46" s="12">
        <f t="shared" si="38"/>
        <v>0</v>
      </c>
      <c r="M46" s="73">
        <f t="shared" si="39"/>
        <v>23</v>
      </c>
      <c r="N46" s="31">
        <f t="shared" si="40"/>
        <v>9</v>
      </c>
      <c r="O46">
        <f t="shared" si="41"/>
        <v>0</v>
      </c>
      <c r="P46" s="32">
        <v>0</v>
      </c>
      <c r="Q46" s="73">
        <f t="shared" si="42"/>
        <v>0</v>
      </c>
      <c r="R46" s="32">
        <v>0</v>
      </c>
      <c r="S46" s="73">
        <f t="shared" si="43"/>
        <v>22</v>
      </c>
      <c r="T46" s="32">
        <v>0</v>
      </c>
      <c r="U46" s="73">
        <f t="shared" si="44"/>
        <v>1</v>
      </c>
      <c r="V46" s="32">
        <f t="shared" si="45"/>
        <v>0</v>
      </c>
      <c r="W46" s="33" t="e">
        <f t="shared" si="46"/>
        <v>#NUM!</v>
      </c>
    </row>
    <row r="47" spans="2:23" ht="15" customHeight="1" x14ac:dyDescent="0.2">
      <c r="B47" s="6">
        <v>5</v>
      </c>
      <c r="C47" s="7" t="s">
        <v>16</v>
      </c>
      <c r="D47" s="36" t="s">
        <v>39</v>
      </c>
      <c r="E47" s="38"/>
      <c r="F47" s="10">
        <f t="shared" si="35"/>
        <v>0</v>
      </c>
      <c r="G47" s="38"/>
      <c r="H47" s="73">
        <f t="shared" si="36"/>
        <v>0</v>
      </c>
      <c r="I47" s="38"/>
      <c r="J47" s="73">
        <f t="shared" si="37"/>
        <v>0</v>
      </c>
      <c r="K47" s="38"/>
      <c r="L47" s="12">
        <f t="shared" si="38"/>
        <v>0</v>
      </c>
      <c r="M47" s="73">
        <f t="shared" si="39"/>
        <v>0</v>
      </c>
      <c r="N47" s="31">
        <f t="shared" si="40"/>
        <v>15</v>
      </c>
      <c r="O47">
        <f t="shared" si="41"/>
        <v>2674</v>
      </c>
      <c r="P47" s="32">
        <v>0</v>
      </c>
      <c r="Q47" s="73">
        <f t="shared" si="42"/>
        <v>2674</v>
      </c>
      <c r="R47" s="32">
        <v>0</v>
      </c>
      <c r="S47" s="73" t="e">
        <f t="shared" si="43"/>
        <v>#NUM!</v>
      </c>
      <c r="T47" s="32">
        <v>0</v>
      </c>
      <c r="U47" s="73" t="e">
        <f t="shared" si="44"/>
        <v>#NUM!</v>
      </c>
      <c r="V47" s="32">
        <f t="shared" si="45"/>
        <v>3808</v>
      </c>
      <c r="W47" s="33">
        <f t="shared" si="46"/>
        <v>3808</v>
      </c>
    </row>
    <row r="48" spans="2:23" ht="15" customHeight="1" x14ac:dyDescent="0.2">
      <c r="B48" s="13">
        <v>6</v>
      </c>
      <c r="C48" s="7" t="s">
        <v>17</v>
      </c>
      <c r="D48" s="36" t="s">
        <v>39</v>
      </c>
      <c r="E48" s="38">
        <v>9.17</v>
      </c>
      <c r="F48" s="10">
        <f t="shared" si="35"/>
        <v>79</v>
      </c>
      <c r="G48" s="38">
        <v>237</v>
      </c>
      <c r="H48" s="73">
        <f t="shared" si="36"/>
        <v>16</v>
      </c>
      <c r="I48" s="38">
        <v>14.82</v>
      </c>
      <c r="J48" s="73">
        <f t="shared" si="37"/>
        <v>54</v>
      </c>
      <c r="K48" s="38">
        <v>62</v>
      </c>
      <c r="L48" s="12">
        <f t="shared" si="38"/>
        <v>159</v>
      </c>
      <c r="M48" s="73">
        <f t="shared" si="39"/>
        <v>308</v>
      </c>
      <c r="N48" s="31">
        <f t="shared" si="40"/>
        <v>1</v>
      </c>
      <c r="O48">
        <f t="shared" si="41"/>
        <v>79</v>
      </c>
      <c r="P48" s="32">
        <v>0</v>
      </c>
      <c r="Q48" s="73">
        <f t="shared" si="42"/>
        <v>79</v>
      </c>
      <c r="R48" s="32">
        <v>0</v>
      </c>
      <c r="S48" s="73">
        <f t="shared" si="43"/>
        <v>16</v>
      </c>
      <c r="T48" s="32">
        <v>0</v>
      </c>
      <c r="U48" s="73">
        <f t="shared" si="44"/>
        <v>54</v>
      </c>
      <c r="V48" s="32">
        <f t="shared" si="45"/>
        <v>159</v>
      </c>
      <c r="W48" s="33">
        <f t="shared" si="46"/>
        <v>159</v>
      </c>
    </row>
    <row r="49" spans="2:23" ht="15" customHeight="1" x14ac:dyDescent="0.2">
      <c r="B49" s="6">
        <v>7</v>
      </c>
      <c r="C49" s="7" t="s">
        <v>18</v>
      </c>
      <c r="D49" s="36" t="s">
        <v>39</v>
      </c>
      <c r="E49" s="38">
        <v>11.77</v>
      </c>
      <c r="F49" s="10">
        <f t="shared" ref="F49:F53" si="47">IF(E49=0,P49,O49)</f>
        <v>0</v>
      </c>
      <c r="G49" s="38">
        <v>177</v>
      </c>
      <c r="H49" s="73">
        <f t="shared" ref="H49:H53" si="48">IF(G49&gt;213,S49,P49)</f>
        <v>0</v>
      </c>
      <c r="I49" s="38">
        <v>10.08</v>
      </c>
      <c r="J49" s="73">
        <f t="shared" ref="J49:J53" si="49">IF(I49&gt;7.98,U49,P49)</f>
        <v>16</v>
      </c>
      <c r="K49" s="38">
        <v>101.38</v>
      </c>
      <c r="L49" s="12">
        <f t="shared" ref="L49:L53" si="50">IF(K49=0,P49,V49)</f>
        <v>0</v>
      </c>
      <c r="M49" s="73">
        <f t="shared" ref="M49:M53" si="51">SUM(F49+H49+J49+L49)</f>
        <v>16</v>
      </c>
      <c r="N49" s="31">
        <f t="shared" si="40"/>
        <v>10</v>
      </c>
      <c r="O49">
        <f t="shared" ref="O49:O53" si="52">IF(E49&lt;10.7,Q49,P49)</f>
        <v>0</v>
      </c>
      <c r="P49" s="32">
        <v>0</v>
      </c>
      <c r="Q49" s="73" t="e">
        <f t="shared" si="42"/>
        <v>#NUM!</v>
      </c>
      <c r="R49" s="32">
        <v>0</v>
      </c>
      <c r="S49" s="73" t="e">
        <f t="shared" si="43"/>
        <v>#NUM!</v>
      </c>
      <c r="T49" s="32">
        <v>0</v>
      </c>
      <c r="U49" s="73">
        <f t="shared" si="44"/>
        <v>16</v>
      </c>
      <c r="V49" s="32">
        <f t="shared" si="45"/>
        <v>0</v>
      </c>
      <c r="W49" s="33" t="e">
        <f t="shared" si="46"/>
        <v>#NUM!</v>
      </c>
    </row>
    <row r="50" spans="2:23" ht="15" customHeight="1" x14ac:dyDescent="0.2">
      <c r="B50" s="13">
        <v>8</v>
      </c>
      <c r="C50" s="7" t="s">
        <v>19</v>
      </c>
      <c r="D50" s="36" t="s">
        <v>39</v>
      </c>
      <c r="E50" s="38">
        <v>10.66</v>
      </c>
      <c r="F50" s="10">
        <f t="shared" si="47"/>
        <v>0</v>
      </c>
      <c r="G50" s="38">
        <v>262</v>
      </c>
      <c r="H50" s="73">
        <f t="shared" si="48"/>
        <v>45</v>
      </c>
      <c r="I50" s="38">
        <v>8.5399999999999991</v>
      </c>
      <c r="J50" s="73">
        <f t="shared" si="49"/>
        <v>4</v>
      </c>
      <c r="K50" s="38">
        <v>84.1</v>
      </c>
      <c r="L50" s="12">
        <f t="shared" si="50"/>
        <v>0</v>
      </c>
      <c r="M50" s="73">
        <f t="shared" si="51"/>
        <v>49</v>
      </c>
      <c r="N50" s="31">
        <f t="shared" si="40"/>
        <v>7</v>
      </c>
      <c r="O50">
        <f t="shared" si="52"/>
        <v>0</v>
      </c>
      <c r="P50" s="32">
        <v>0</v>
      </c>
      <c r="Q50" s="73">
        <f t="shared" ref="Q50:Q53" si="53">TRUNC(36.6476*POWER(10.7-E50,1.81))</f>
        <v>0</v>
      </c>
      <c r="R50" s="32">
        <v>0</v>
      </c>
      <c r="S50" s="73">
        <f t="shared" si="43"/>
        <v>45</v>
      </c>
      <c r="T50" s="32">
        <v>0</v>
      </c>
      <c r="U50" s="73">
        <f t="shared" ref="U50:U53" si="54">TRUNC(7.86*POWER(I50-7.98,1.01))</f>
        <v>4</v>
      </c>
      <c r="V50" s="32">
        <f t="shared" ref="V50:V53" si="55">IF(K50&lt;75,W50,P50)</f>
        <v>0</v>
      </c>
      <c r="W50" s="33" t="e">
        <f t="shared" ref="W50:W53" si="56">TRUNC(1.53775*POWER(75-K50,1.81))</f>
        <v>#NUM!</v>
      </c>
    </row>
    <row r="51" spans="2:23" ht="15" customHeight="1" x14ac:dyDescent="0.2">
      <c r="B51" s="6">
        <v>9</v>
      </c>
      <c r="C51" s="16" t="s">
        <v>20</v>
      </c>
      <c r="D51" s="36" t="s">
        <v>50</v>
      </c>
      <c r="E51" s="38">
        <v>10.18</v>
      </c>
      <c r="F51" s="10">
        <f t="shared" si="47"/>
        <v>11</v>
      </c>
      <c r="G51" s="38">
        <v>235</v>
      </c>
      <c r="H51" s="73">
        <f t="shared" si="48"/>
        <v>14</v>
      </c>
      <c r="I51" s="38">
        <v>12.07</v>
      </c>
      <c r="J51" s="73">
        <f t="shared" si="49"/>
        <v>32</v>
      </c>
      <c r="K51" s="38">
        <v>72.84</v>
      </c>
      <c r="L51" s="12">
        <f t="shared" si="50"/>
        <v>6</v>
      </c>
      <c r="M51" s="73">
        <f t="shared" si="51"/>
        <v>63</v>
      </c>
      <c r="N51" s="31">
        <f t="shared" si="40"/>
        <v>6</v>
      </c>
      <c r="O51">
        <f t="shared" si="52"/>
        <v>11</v>
      </c>
      <c r="P51" s="32">
        <v>0</v>
      </c>
      <c r="Q51" s="73">
        <f t="shared" si="53"/>
        <v>11</v>
      </c>
      <c r="R51" s="32">
        <v>0</v>
      </c>
      <c r="S51" s="73">
        <f t="shared" si="43"/>
        <v>14</v>
      </c>
      <c r="T51" s="32">
        <v>0</v>
      </c>
      <c r="U51" s="73">
        <f t="shared" si="54"/>
        <v>32</v>
      </c>
      <c r="V51" s="32">
        <f t="shared" si="55"/>
        <v>6</v>
      </c>
      <c r="W51" s="33">
        <f t="shared" si="56"/>
        <v>6</v>
      </c>
    </row>
    <row r="52" spans="2:23" ht="15" customHeight="1" x14ac:dyDescent="0.2">
      <c r="B52" s="6">
        <v>11</v>
      </c>
      <c r="C52" s="15" t="s">
        <v>22</v>
      </c>
      <c r="D52" s="36" t="s">
        <v>50</v>
      </c>
      <c r="E52" s="38"/>
      <c r="F52" s="10">
        <f t="shared" si="47"/>
        <v>0</v>
      </c>
      <c r="G52" s="38"/>
      <c r="H52" s="73">
        <f t="shared" si="48"/>
        <v>0</v>
      </c>
      <c r="I52" s="38"/>
      <c r="J52" s="73">
        <f t="shared" si="49"/>
        <v>0</v>
      </c>
      <c r="K52" s="38"/>
      <c r="L52" s="12">
        <f t="shared" si="50"/>
        <v>0</v>
      </c>
      <c r="M52" s="73">
        <f t="shared" si="51"/>
        <v>0</v>
      </c>
      <c r="N52" s="31">
        <f t="shared" si="40"/>
        <v>15</v>
      </c>
      <c r="O52">
        <f t="shared" si="52"/>
        <v>2674</v>
      </c>
      <c r="P52" s="32">
        <v>0</v>
      </c>
      <c r="Q52" s="73">
        <f t="shared" si="53"/>
        <v>2674</v>
      </c>
      <c r="R52" s="32">
        <v>0</v>
      </c>
      <c r="S52" s="73" t="e">
        <f t="shared" si="43"/>
        <v>#NUM!</v>
      </c>
      <c r="T52" s="32">
        <v>0</v>
      </c>
      <c r="U52" s="73" t="e">
        <f t="shared" si="54"/>
        <v>#NUM!</v>
      </c>
      <c r="V52" s="32">
        <f t="shared" si="55"/>
        <v>3808</v>
      </c>
      <c r="W52" s="33">
        <f t="shared" si="56"/>
        <v>3808</v>
      </c>
    </row>
    <row r="53" spans="2:23" ht="15" customHeight="1" x14ac:dyDescent="0.2">
      <c r="B53" s="13">
        <v>12</v>
      </c>
      <c r="C53" s="7" t="s">
        <v>23</v>
      </c>
      <c r="D53" s="36" t="s">
        <v>50</v>
      </c>
      <c r="E53" s="38"/>
      <c r="F53" s="10">
        <f t="shared" si="47"/>
        <v>0</v>
      </c>
      <c r="G53" s="38"/>
      <c r="H53" s="73">
        <f t="shared" si="48"/>
        <v>0</v>
      </c>
      <c r="I53" s="38"/>
      <c r="J53" s="73">
        <f t="shared" si="49"/>
        <v>0</v>
      </c>
      <c r="K53" s="38"/>
      <c r="L53" s="12">
        <f t="shared" si="50"/>
        <v>0</v>
      </c>
      <c r="M53" s="73">
        <f t="shared" si="51"/>
        <v>0</v>
      </c>
      <c r="N53" s="31">
        <f t="shared" si="40"/>
        <v>15</v>
      </c>
      <c r="O53">
        <f t="shared" si="52"/>
        <v>2674</v>
      </c>
      <c r="P53" s="32">
        <v>0</v>
      </c>
      <c r="Q53" s="73">
        <f t="shared" si="53"/>
        <v>2674</v>
      </c>
      <c r="R53" s="32">
        <v>0</v>
      </c>
      <c r="S53" s="73" t="e">
        <f t="shared" si="43"/>
        <v>#NUM!</v>
      </c>
      <c r="T53" s="32">
        <v>0</v>
      </c>
      <c r="U53" s="73" t="e">
        <f t="shared" si="54"/>
        <v>#NUM!</v>
      </c>
      <c r="V53" s="32">
        <f t="shared" si="55"/>
        <v>3808</v>
      </c>
      <c r="W53" s="33">
        <f t="shared" si="56"/>
        <v>3808</v>
      </c>
    </row>
    <row r="54" spans="2:23" ht="15" customHeight="1" x14ac:dyDescent="0.2">
      <c r="B54" s="6"/>
      <c r="C54" s="7" t="s">
        <v>385</v>
      </c>
      <c r="D54" s="36" t="s">
        <v>50</v>
      </c>
      <c r="E54" s="38"/>
      <c r="F54" s="10">
        <f t="shared" ref="F54:F56" si="57">IF(E54=0,P54,O54)</f>
        <v>0</v>
      </c>
      <c r="G54" s="38"/>
      <c r="H54" s="73">
        <f t="shared" ref="H54:H56" si="58">IF(G54&gt;213,S54,P54)</f>
        <v>0</v>
      </c>
      <c r="I54" s="38"/>
      <c r="J54" s="73">
        <f t="shared" ref="J54:J56" si="59">IF(I54&gt;7.98,U54,P54)</f>
        <v>0</v>
      </c>
      <c r="K54" s="38"/>
      <c r="L54" s="12">
        <f t="shared" ref="L54:L56" si="60">IF(K54=0,P54,V54)</f>
        <v>0</v>
      </c>
      <c r="M54" s="73">
        <f t="shared" ref="M54:M56" si="61">SUM(F54+H54+J54+L54)</f>
        <v>0</v>
      </c>
      <c r="N54" s="31">
        <f t="shared" si="40"/>
        <v>15</v>
      </c>
      <c r="O54">
        <f t="shared" ref="O54:O56" si="62">IF(E54&lt;10.7,Q54,P54)</f>
        <v>2674</v>
      </c>
      <c r="P54" s="32">
        <v>0</v>
      </c>
      <c r="Q54" s="73">
        <f t="shared" ref="Q54:Q56" si="63">TRUNC(36.6476*POWER(10.7-E54,1.81))</f>
        <v>2674</v>
      </c>
      <c r="R54" s="32">
        <v>0</v>
      </c>
      <c r="S54" s="73" t="e">
        <f t="shared" ref="S54:S56" si="64">TRUNC(0.188807*POWER(G54-213,1.41))</f>
        <v>#NUM!</v>
      </c>
      <c r="T54" s="32">
        <v>0</v>
      </c>
      <c r="U54" s="73" t="e">
        <f t="shared" ref="U54:U56" si="65">TRUNC(7.86*POWER(I54-7.98,1.01))</f>
        <v>#NUM!</v>
      </c>
      <c r="V54" s="32">
        <f t="shared" ref="V54:V56" si="66">IF(K54&lt;75,W54,P54)</f>
        <v>3808</v>
      </c>
      <c r="W54" s="33">
        <f t="shared" ref="W54:W56" si="67">TRUNC(1.53775*POWER(75-K54,1.81))</f>
        <v>3808</v>
      </c>
    </row>
    <row r="55" spans="2:23" ht="15" customHeight="1" x14ac:dyDescent="0.2">
      <c r="B55" s="6">
        <v>13</v>
      </c>
      <c r="C55" s="7" t="s">
        <v>24</v>
      </c>
      <c r="D55" s="36" t="s">
        <v>50</v>
      </c>
      <c r="E55" s="38">
        <v>10.38</v>
      </c>
      <c r="F55" s="10">
        <f t="shared" si="57"/>
        <v>4</v>
      </c>
      <c r="G55" s="38">
        <v>204</v>
      </c>
      <c r="H55" s="73">
        <f t="shared" si="58"/>
        <v>0</v>
      </c>
      <c r="I55" s="38">
        <v>8.85</v>
      </c>
      <c r="J55" s="73">
        <f t="shared" si="59"/>
        <v>6</v>
      </c>
      <c r="K55" s="38">
        <v>91.03</v>
      </c>
      <c r="L55" s="12">
        <f t="shared" si="60"/>
        <v>0</v>
      </c>
      <c r="M55" s="73">
        <f t="shared" si="61"/>
        <v>10</v>
      </c>
      <c r="N55" s="31">
        <f t="shared" si="40"/>
        <v>12</v>
      </c>
      <c r="O55">
        <f t="shared" si="62"/>
        <v>4</v>
      </c>
      <c r="P55" s="32">
        <v>0</v>
      </c>
      <c r="Q55" s="73">
        <f t="shared" si="63"/>
        <v>4</v>
      </c>
      <c r="R55" s="32">
        <v>0</v>
      </c>
      <c r="S55" s="73" t="e">
        <f t="shared" si="64"/>
        <v>#NUM!</v>
      </c>
      <c r="T55" s="32">
        <v>0</v>
      </c>
      <c r="U55" s="73">
        <f t="shared" si="65"/>
        <v>6</v>
      </c>
      <c r="V55" s="32">
        <f t="shared" si="66"/>
        <v>0</v>
      </c>
      <c r="W55" s="33" t="e">
        <f t="shared" si="67"/>
        <v>#NUM!</v>
      </c>
    </row>
    <row r="56" spans="2:23" ht="15" customHeight="1" x14ac:dyDescent="0.2">
      <c r="B56" s="13">
        <v>14</v>
      </c>
      <c r="C56" s="17" t="s">
        <v>25</v>
      </c>
      <c r="D56" s="36" t="s">
        <v>50</v>
      </c>
      <c r="E56" s="38">
        <v>10.97</v>
      </c>
      <c r="F56" s="10">
        <f t="shared" si="57"/>
        <v>0</v>
      </c>
      <c r="G56" s="38">
        <v>235</v>
      </c>
      <c r="H56" s="73">
        <f t="shared" si="58"/>
        <v>14</v>
      </c>
      <c r="I56" s="38">
        <v>11.55</v>
      </c>
      <c r="J56" s="73">
        <f t="shared" si="59"/>
        <v>28</v>
      </c>
      <c r="K56" s="38">
        <v>95.12</v>
      </c>
      <c r="L56" s="12">
        <f t="shared" si="60"/>
        <v>0</v>
      </c>
      <c r="M56" s="73">
        <f t="shared" si="61"/>
        <v>42</v>
      </c>
      <c r="N56" s="31">
        <f t="shared" si="40"/>
        <v>8</v>
      </c>
      <c r="O56">
        <f t="shared" si="62"/>
        <v>0</v>
      </c>
      <c r="P56" s="32">
        <v>0</v>
      </c>
      <c r="Q56" s="73" t="e">
        <f t="shared" si="63"/>
        <v>#NUM!</v>
      </c>
      <c r="R56" s="32">
        <v>0</v>
      </c>
      <c r="S56" s="73">
        <f t="shared" si="64"/>
        <v>14</v>
      </c>
      <c r="T56" s="32">
        <v>0</v>
      </c>
      <c r="U56" s="73">
        <f t="shared" si="65"/>
        <v>28</v>
      </c>
      <c r="V56" s="32">
        <f t="shared" si="66"/>
        <v>0</v>
      </c>
      <c r="W56" s="33" t="e">
        <f t="shared" si="67"/>
        <v>#NUM!</v>
      </c>
    </row>
    <row r="57" spans="2:23" ht="15" customHeight="1" x14ac:dyDescent="0.2">
      <c r="B57" s="6">
        <v>15</v>
      </c>
      <c r="C57" s="7" t="s">
        <v>26</v>
      </c>
      <c r="D57" s="8" t="s">
        <v>50</v>
      </c>
      <c r="E57" s="38">
        <v>11.2</v>
      </c>
      <c r="F57" s="10">
        <f t="shared" ref="F57:F61" si="68">IF(E57=0,P57,O57)</f>
        <v>0</v>
      </c>
      <c r="G57" s="38">
        <v>231</v>
      </c>
      <c r="H57" s="73">
        <f t="shared" ref="H57:H61" si="69">IF(G57&gt;213,S57,P57)</f>
        <v>11</v>
      </c>
      <c r="I57" s="38">
        <v>7.89</v>
      </c>
      <c r="J57" s="73">
        <f t="shared" ref="J57:J61" si="70">IF(I57&gt;7.98,U57,P57)</f>
        <v>0</v>
      </c>
      <c r="K57" s="38">
        <v>93.97</v>
      </c>
      <c r="L57" s="12">
        <f t="shared" ref="L57:L61" si="71">IF(K57=0,P57,V57)</f>
        <v>0</v>
      </c>
      <c r="M57" s="73">
        <f t="shared" ref="M57:M61" si="72">SUM(F57+H57+J57+L57)</f>
        <v>11</v>
      </c>
      <c r="N57" s="31">
        <f t="shared" ref="N57:N61" si="73">RANK(M57,$M$43:$M$68,0)</f>
        <v>11</v>
      </c>
      <c r="O57">
        <f t="shared" ref="O57:O61" si="74">IF(E57&lt;10.7,Q57,P57)</f>
        <v>0</v>
      </c>
      <c r="P57" s="32">
        <v>0</v>
      </c>
      <c r="Q57" s="73" t="e">
        <f t="shared" ref="Q57:Q61" si="75">TRUNC(36.6476*POWER(10.7-E57,1.81))</f>
        <v>#NUM!</v>
      </c>
      <c r="R57" s="32">
        <v>0</v>
      </c>
      <c r="S57" s="73">
        <f t="shared" ref="S57:S61" si="76">TRUNC(0.188807*POWER(G57-213,1.41))</f>
        <v>11</v>
      </c>
      <c r="T57" s="32">
        <v>0</v>
      </c>
      <c r="U57" s="73" t="e">
        <f t="shared" ref="U57:U61" si="77">TRUNC(7.86*POWER(I57-7.98,1.01))</f>
        <v>#NUM!</v>
      </c>
      <c r="V57" s="32">
        <f t="shared" ref="V57:V61" si="78">IF(K57&lt;75,W57,P57)</f>
        <v>0</v>
      </c>
      <c r="W57" s="33" t="e">
        <f t="shared" ref="W57:W61" si="79">TRUNC(1.53775*POWER(75-K57,1.81))</f>
        <v>#NUM!</v>
      </c>
    </row>
    <row r="58" spans="2:23" ht="15" customHeight="1" x14ac:dyDescent="0.2">
      <c r="B58" s="13">
        <v>16</v>
      </c>
      <c r="C58" s="7" t="s">
        <v>27</v>
      </c>
      <c r="D58" s="8" t="s">
        <v>50</v>
      </c>
      <c r="E58" s="38">
        <v>10.47</v>
      </c>
      <c r="F58" s="10">
        <f t="shared" si="68"/>
        <v>2</v>
      </c>
      <c r="G58" s="38">
        <v>251</v>
      </c>
      <c r="H58" s="73">
        <f t="shared" si="69"/>
        <v>31</v>
      </c>
      <c r="I58" s="38">
        <v>10.5</v>
      </c>
      <c r="J58" s="73">
        <f t="shared" si="70"/>
        <v>19</v>
      </c>
      <c r="K58" s="38">
        <v>69.400000000000006</v>
      </c>
      <c r="L58" s="12">
        <f t="shared" si="71"/>
        <v>34</v>
      </c>
      <c r="M58" s="73">
        <f t="shared" si="72"/>
        <v>86</v>
      </c>
      <c r="N58" s="31">
        <f t="shared" si="73"/>
        <v>4</v>
      </c>
      <c r="O58">
        <f t="shared" si="74"/>
        <v>2</v>
      </c>
      <c r="P58" s="32">
        <v>0</v>
      </c>
      <c r="Q58" s="73">
        <f t="shared" si="75"/>
        <v>2</v>
      </c>
      <c r="R58" s="32">
        <v>0</v>
      </c>
      <c r="S58" s="73">
        <f t="shared" si="76"/>
        <v>31</v>
      </c>
      <c r="T58" s="32">
        <v>0</v>
      </c>
      <c r="U58" s="73">
        <f t="shared" si="77"/>
        <v>19</v>
      </c>
      <c r="V58" s="32">
        <f t="shared" si="78"/>
        <v>34</v>
      </c>
      <c r="W58" s="33">
        <f t="shared" si="79"/>
        <v>34</v>
      </c>
    </row>
    <row r="59" spans="2:23" ht="15" customHeight="1" x14ac:dyDescent="0.2">
      <c r="B59" s="6">
        <v>17</v>
      </c>
      <c r="C59" s="7" t="s">
        <v>28</v>
      </c>
      <c r="D59" s="8" t="s">
        <v>50</v>
      </c>
      <c r="E59" s="38">
        <v>12.59</v>
      </c>
      <c r="F59" s="10">
        <f t="shared" si="68"/>
        <v>0</v>
      </c>
      <c r="G59" s="38">
        <v>213</v>
      </c>
      <c r="H59" s="73">
        <f t="shared" si="69"/>
        <v>0</v>
      </c>
      <c r="I59" s="38">
        <v>5.73</v>
      </c>
      <c r="J59" s="73">
        <f t="shared" si="70"/>
        <v>0</v>
      </c>
      <c r="K59" s="38">
        <v>88.05</v>
      </c>
      <c r="L59" s="12">
        <f t="shared" si="71"/>
        <v>0</v>
      </c>
      <c r="M59" s="73">
        <f t="shared" si="72"/>
        <v>0</v>
      </c>
      <c r="N59" s="31">
        <f t="shared" si="73"/>
        <v>15</v>
      </c>
      <c r="O59">
        <f t="shared" si="74"/>
        <v>0</v>
      </c>
      <c r="P59" s="32">
        <v>0</v>
      </c>
      <c r="Q59" s="73" t="e">
        <f t="shared" si="75"/>
        <v>#NUM!</v>
      </c>
      <c r="R59" s="32">
        <v>0</v>
      </c>
      <c r="S59" s="73">
        <f t="shared" si="76"/>
        <v>0</v>
      </c>
      <c r="T59" s="32">
        <v>0</v>
      </c>
      <c r="U59" s="73" t="e">
        <f t="shared" si="77"/>
        <v>#NUM!</v>
      </c>
      <c r="V59" s="32">
        <f t="shared" si="78"/>
        <v>0</v>
      </c>
      <c r="W59" s="33" t="e">
        <f t="shared" si="79"/>
        <v>#NUM!</v>
      </c>
    </row>
    <row r="60" spans="2:23" ht="15" customHeight="1" x14ac:dyDescent="0.2">
      <c r="B60" s="80"/>
      <c r="C60" s="7" t="s">
        <v>386</v>
      </c>
      <c r="D60" s="8" t="s">
        <v>314</v>
      </c>
      <c r="E60" s="38">
        <v>13.32</v>
      </c>
      <c r="F60" s="10">
        <f t="shared" si="68"/>
        <v>0</v>
      </c>
      <c r="G60" s="38">
        <v>148</v>
      </c>
      <c r="H60" s="73">
        <f t="shared" si="69"/>
        <v>0</v>
      </c>
      <c r="I60" s="38">
        <v>6.74</v>
      </c>
      <c r="J60" s="73">
        <f t="shared" si="70"/>
        <v>0</v>
      </c>
      <c r="K60" s="38">
        <v>115.81</v>
      </c>
      <c r="L60" s="12">
        <f t="shared" si="71"/>
        <v>0</v>
      </c>
      <c r="M60" s="73">
        <f t="shared" si="72"/>
        <v>0</v>
      </c>
      <c r="N60" s="31">
        <f t="shared" si="73"/>
        <v>15</v>
      </c>
      <c r="O60">
        <f t="shared" si="74"/>
        <v>0</v>
      </c>
      <c r="P60" s="32">
        <v>0</v>
      </c>
      <c r="Q60" s="73" t="e">
        <f t="shared" si="75"/>
        <v>#NUM!</v>
      </c>
      <c r="R60" s="32">
        <v>0</v>
      </c>
      <c r="S60" s="73" t="e">
        <f t="shared" si="76"/>
        <v>#NUM!</v>
      </c>
      <c r="T60" s="32">
        <v>0</v>
      </c>
      <c r="U60" s="73" t="e">
        <f t="shared" si="77"/>
        <v>#NUM!</v>
      </c>
      <c r="V60" s="32">
        <f t="shared" si="78"/>
        <v>0</v>
      </c>
      <c r="W60" s="33" t="e">
        <f t="shared" si="79"/>
        <v>#NUM!</v>
      </c>
    </row>
    <row r="61" spans="2:23" ht="15" customHeight="1" x14ac:dyDescent="0.2">
      <c r="B61" s="80"/>
      <c r="C61" s="7" t="s">
        <v>29</v>
      </c>
      <c r="D61" s="8" t="s">
        <v>314</v>
      </c>
      <c r="E61" s="38">
        <v>9.49</v>
      </c>
      <c r="F61" s="10">
        <f t="shared" si="68"/>
        <v>51</v>
      </c>
      <c r="G61" s="38">
        <v>262</v>
      </c>
      <c r="H61" s="73">
        <f t="shared" si="69"/>
        <v>45</v>
      </c>
      <c r="I61" s="38">
        <v>12.05</v>
      </c>
      <c r="J61" s="73">
        <f t="shared" si="70"/>
        <v>32</v>
      </c>
      <c r="K61" s="38">
        <v>65.77</v>
      </c>
      <c r="L61" s="12">
        <f t="shared" si="71"/>
        <v>85</v>
      </c>
      <c r="M61" s="73">
        <f t="shared" si="72"/>
        <v>213</v>
      </c>
      <c r="N61" s="31">
        <f t="shared" si="73"/>
        <v>3</v>
      </c>
      <c r="O61">
        <f t="shared" si="74"/>
        <v>51</v>
      </c>
      <c r="P61" s="32">
        <v>0</v>
      </c>
      <c r="Q61" s="73">
        <f t="shared" si="75"/>
        <v>51</v>
      </c>
      <c r="R61" s="32">
        <v>0</v>
      </c>
      <c r="S61" s="73">
        <f t="shared" si="76"/>
        <v>45</v>
      </c>
      <c r="T61" s="32">
        <v>0</v>
      </c>
      <c r="U61" s="73">
        <f t="shared" si="77"/>
        <v>32</v>
      </c>
      <c r="V61" s="32">
        <f t="shared" si="78"/>
        <v>85</v>
      </c>
      <c r="W61" s="33">
        <f t="shared" si="79"/>
        <v>85</v>
      </c>
    </row>
    <row r="62" spans="2:23" ht="15" customHeight="1" x14ac:dyDescent="0.2">
      <c r="B62" s="80"/>
      <c r="C62" s="7" t="s">
        <v>31</v>
      </c>
      <c r="D62" s="8" t="s">
        <v>314</v>
      </c>
      <c r="E62" s="38"/>
      <c r="F62" s="10">
        <f t="shared" ref="F62:F68" si="80">IF(E62=0,P62,O62)</f>
        <v>0</v>
      </c>
      <c r="G62" s="38"/>
      <c r="H62" s="73">
        <f t="shared" ref="H62:H68" si="81">IF(G62&gt;213,S62,P62)</f>
        <v>0</v>
      </c>
      <c r="I62" s="38"/>
      <c r="J62" s="73">
        <f t="shared" ref="J62:J68" si="82">IF(I62&gt;7.98,U62,P62)</f>
        <v>0</v>
      </c>
      <c r="K62" s="38"/>
      <c r="L62" s="12">
        <f t="shared" ref="L62:L68" si="83">IF(K62=0,P62,V62)</f>
        <v>0</v>
      </c>
      <c r="M62" s="73">
        <f t="shared" ref="M62:M68" si="84">SUM(F62+H62+J62+L62)</f>
        <v>0</v>
      </c>
      <c r="N62" s="31">
        <f t="shared" ref="N62:N68" si="85">RANK(M62,$M$43:$M$68,0)</f>
        <v>15</v>
      </c>
      <c r="O62">
        <f t="shared" ref="O62:O68" si="86">IF(E62&lt;10.7,Q62,P62)</f>
        <v>2674</v>
      </c>
      <c r="P62" s="32">
        <v>0</v>
      </c>
      <c r="Q62" s="73">
        <f t="shared" ref="Q62:Q68" si="87">TRUNC(36.6476*POWER(10.7-E62,1.81))</f>
        <v>2674</v>
      </c>
      <c r="R62" s="32">
        <v>0</v>
      </c>
      <c r="S62" s="73" t="e">
        <f t="shared" ref="S62:S68" si="88">TRUNC(0.188807*POWER(G62-213,1.41))</f>
        <v>#NUM!</v>
      </c>
      <c r="T62" s="32">
        <v>0</v>
      </c>
      <c r="U62" s="73" t="e">
        <f t="shared" ref="U62:U68" si="89">TRUNC(7.86*POWER(I62-7.98,1.01))</f>
        <v>#NUM!</v>
      </c>
      <c r="V62" s="32">
        <f t="shared" ref="V62:V68" si="90">IF(K62&lt;75,W62,P62)</f>
        <v>3808</v>
      </c>
      <c r="W62" s="33">
        <f t="shared" ref="W62:W68" si="91">TRUNC(1.53775*POWER(75-K62,1.81))</f>
        <v>3808</v>
      </c>
    </row>
    <row r="63" spans="2:23" ht="15" customHeight="1" x14ac:dyDescent="0.2">
      <c r="B63" s="80"/>
      <c r="C63" s="7" t="s">
        <v>32</v>
      </c>
      <c r="D63" s="8" t="s">
        <v>314</v>
      </c>
      <c r="E63" s="38">
        <v>11.8</v>
      </c>
      <c r="F63" s="10">
        <f t="shared" si="80"/>
        <v>0</v>
      </c>
      <c r="G63" s="38">
        <v>188</v>
      </c>
      <c r="H63" s="73">
        <f t="shared" si="81"/>
        <v>0</v>
      </c>
      <c r="I63" s="38">
        <v>8.99</v>
      </c>
      <c r="J63" s="73">
        <f t="shared" si="82"/>
        <v>7</v>
      </c>
      <c r="K63" s="38">
        <v>82.88</v>
      </c>
      <c r="L63" s="12">
        <f t="shared" si="83"/>
        <v>0</v>
      </c>
      <c r="M63" s="73">
        <f t="shared" si="84"/>
        <v>7</v>
      </c>
      <c r="N63" s="31">
        <f t="shared" si="85"/>
        <v>13</v>
      </c>
      <c r="O63">
        <f t="shared" si="86"/>
        <v>0</v>
      </c>
      <c r="P63" s="32">
        <v>0</v>
      </c>
      <c r="Q63" s="73" t="e">
        <f t="shared" si="87"/>
        <v>#NUM!</v>
      </c>
      <c r="R63" s="32">
        <v>0</v>
      </c>
      <c r="S63" s="73" t="e">
        <f t="shared" si="88"/>
        <v>#NUM!</v>
      </c>
      <c r="T63" s="32">
        <v>0</v>
      </c>
      <c r="U63" s="73">
        <f t="shared" si="89"/>
        <v>7</v>
      </c>
      <c r="V63" s="32">
        <f t="shared" si="90"/>
        <v>0</v>
      </c>
      <c r="W63" s="33" t="e">
        <f t="shared" si="91"/>
        <v>#NUM!</v>
      </c>
    </row>
    <row r="64" spans="2:23" ht="15" customHeight="1" x14ac:dyDescent="0.2">
      <c r="B64" s="80"/>
      <c r="C64" s="7" t="s">
        <v>33</v>
      </c>
      <c r="D64" s="8" t="s">
        <v>314</v>
      </c>
      <c r="E64" s="38">
        <v>12.28</v>
      </c>
      <c r="F64" s="10">
        <f t="shared" si="80"/>
        <v>0</v>
      </c>
      <c r="G64" s="38">
        <v>130</v>
      </c>
      <c r="H64" s="73">
        <f t="shared" si="81"/>
        <v>0</v>
      </c>
      <c r="I64" s="38">
        <v>6.1</v>
      </c>
      <c r="J64" s="73">
        <f t="shared" si="82"/>
        <v>0</v>
      </c>
      <c r="K64" s="38">
        <v>89.11</v>
      </c>
      <c r="L64" s="12">
        <f t="shared" si="83"/>
        <v>0</v>
      </c>
      <c r="M64" s="73">
        <f t="shared" si="84"/>
        <v>0</v>
      </c>
      <c r="N64" s="31">
        <f t="shared" si="85"/>
        <v>15</v>
      </c>
      <c r="O64">
        <f t="shared" si="86"/>
        <v>0</v>
      </c>
      <c r="P64" s="32">
        <v>0</v>
      </c>
      <c r="Q64" s="73" t="e">
        <f t="shared" si="87"/>
        <v>#NUM!</v>
      </c>
      <c r="R64" s="32">
        <v>0</v>
      </c>
      <c r="S64" s="73" t="e">
        <f t="shared" si="88"/>
        <v>#NUM!</v>
      </c>
      <c r="T64" s="32">
        <v>0</v>
      </c>
      <c r="U64" s="73" t="e">
        <f t="shared" si="89"/>
        <v>#NUM!</v>
      </c>
      <c r="V64" s="32">
        <f t="shared" si="90"/>
        <v>0</v>
      </c>
      <c r="W64" s="33" t="e">
        <f t="shared" si="91"/>
        <v>#NUM!</v>
      </c>
    </row>
    <row r="65" spans="2:23" ht="15" customHeight="1" x14ac:dyDescent="0.2">
      <c r="B65" s="80"/>
      <c r="C65" s="7" t="s">
        <v>34</v>
      </c>
      <c r="D65" s="8" t="s">
        <v>314</v>
      </c>
      <c r="E65" s="38"/>
      <c r="F65" s="10">
        <f t="shared" si="80"/>
        <v>0</v>
      </c>
      <c r="G65" s="38"/>
      <c r="H65" s="73">
        <f t="shared" si="81"/>
        <v>0</v>
      </c>
      <c r="I65" s="38"/>
      <c r="J65" s="73">
        <f t="shared" si="82"/>
        <v>0</v>
      </c>
      <c r="K65" s="38"/>
      <c r="L65" s="12">
        <f t="shared" si="83"/>
        <v>0</v>
      </c>
      <c r="M65" s="73">
        <f t="shared" si="84"/>
        <v>0</v>
      </c>
      <c r="N65" s="31">
        <f t="shared" si="85"/>
        <v>15</v>
      </c>
      <c r="O65">
        <f t="shared" si="86"/>
        <v>2674</v>
      </c>
      <c r="P65" s="32">
        <v>0</v>
      </c>
      <c r="Q65" s="73">
        <f t="shared" si="87"/>
        <v>2674</v>
      </c>
      <c r="R65" s="32">
        <v>0</v>
      </c>
      <c r="S65" s="73" t="e">
        <f t="shared" si="88"/>
        <v>#NUM!</v>
      </c>
      <c r="T65" s="32">
        <v>0</v>
      </c>
      <c r="U65" s="73" t="e">
        <f t="shared" si="89"/>
        <v>#NUM!</v>
      </c>
      <c r="V65" s="32">
        <f t="shared" si="90"/>
        <v>3808</v>
      </c>
      <c r="W65" s="33">
        <f t="shared" si="91"/>
        <v>3808</v>
      </c>
    </row>
    <row r="66" spans="2:23" ht="15" customHeight="1" x14ac:dyDescent="0.2">
      <c r="B66" s="80"/>
      <c r="C66" s="7" t="s">
        <v>35</v>
      </c>
      <c r="D66" s="8" t="s">
        <v>314</v>
      </c>
      <c r="E66" s="38">
        <v>9.25</v>
      </c>
      <c r="F66" s="10">
        <f t="shared" si="80"/>
        <v>71</v>
      </c>
      <c r="G66" s="38">
        <v>283</v>
      </c>
      <c r="H66" s="73">
        <f t="shared" si="81"/>
        <v>75</v>
      </c>
      <c r="I66" s="38">
        <v>17.89</v>
      </c>
      <c r="J66" s="73">
        <f t="shared" si="82"/>
        <v>79</v>
      </c>
      <c r="K66" s="38">
        <v>68.78</v>
      </c>
      <c r="L66" s="12">
        <f t="shared" si="83"/>
        <v>42</v>
      </c>
      <c r="M66" s="73">
        <f t="shared" si="84"/>
        <v>267</v>
      </c>
      <c r="N66" s="31">
        <f t="shared" si="85"/>
        <v>2</v>
      </c>
      <c r="O66">
        <f t="shared" si="86"/>
        <v>71</v>
      </c>
      <c r="P66" s="32">
        <v>0</v>
      </c>
      <c r="Q66" s="73">
        <f t="shared" si="87"/>
        <v>71</v>
      </c>
      <c r="R66" s="32">
        <v>0</v>
      </c>
      <c r="S66" s="73">
        <f t="shared" si="88"/>
        <v>75</v>
      </c>
      <c r="T66" s="32">
        <v>0</v>
      </c>
      <c r="U66" s="73">
        <f t="shared" si="89"/>
        <v>79</v>
      </c>
      <c r="V66" s="32">
        <f t="shared" si="90"/>
        <v>42</v>
      </c>
      <c r="W66" s="33">
        <f t="shared" si="91"/>
        <v>42</v>
      </c>
    </row>
    <row r="67" spans="2:23" ht="15" customHeight="1" x14ac:dyDescent="0.2">
      <c r="B67" s="80"/>
      <c r="C67" s="7" t="s">
        <v>36</v>
      </c>
      <c r="D67" s="8" t="s">
        <v>314</v>
      </c>
      <c r="E67" s="38">
        <v>9.77</v>
      </c>
      <c r="F67" s="10">
        <f t="shared" si="80"/>
        <v>32</v>
      </c>
      <c r="G67" s="38">
        <v>243</v>
      </c>
      <c r="H67" s="73">
        <f t="shared" si="81"/>
        <v>22</v>
      </c>
      <c r="I67" s="38">
        <v>10.9</v>
      </c>
      <c r="J67" s="73">
        <f t="shared" si="82"/>
        <v>23</v>
      </c>
      <c r="K67" s="38">
        <v>79.290000000000006</v>
      </c>
      <c r="L67" s="12">
        <f t="shared" si="83"/>
        <v>0</v>
      </c>
      <c r="M67" s="73">
        <f t="shared" si="84"/>
        <v>77</v>
      </c>
      <c r="N67" s="31">
        <f t="shared" si="85"/>
        <v>5</v>
      </c>
      <c r="O67">
        <f t="shared" si="86"/>
        <v>32</v>
      </c>
      <c r="P67" s="32">
        <v>0</v>
      </c>
      <c r="Q67" s="73">
        <f t="shared" si="87"/>
        <v>32</v>
      </c>
      <c r="R67" s="32">
        <v>0</v>
      </c>
      <c r="S67" s="73">
        <f t="shared" si="88"/>
        <v>22</v>
      </c>
      <c r="T67" s="32">
        <v>0</v>
      </c>
      <c r="U67" s="73">
        <f t="shared" si="89"/>
        <v>23</v>
      </c>
      <c r="V67" s="32">
        <f t="shared" si="90"/>
        <v>0</v>
      </c>
      <c r="W67" s="33" t="e">
        <f t="shared" si="91"/>
        <v>#NUM!</v>
      </c>
    </row>
    <row r="68" spans="2:23" ht="15" customHeight="1" x14ac:dyDescent="0.2">
      <c r="B68" s="13">
        <v>18</v>
      </c>
      <c r="C68" s="7" t="s">
        <v>37</v>
      </c>
      <c r="D68" s="8" t="s">
        <v>314</v>
      </c>
      <c r="E68" s="38">
        <v>13.35</v>
      </c>
      <c r="F68" s="10">
        <f t="shared" si="80"/>
        <v>0</v>
      </c>
      <c r="G68" s="38">
        <v>123</v>
      </c>
      <c r="H68" s="73">
        <f t="shared" si="81"/>
        <v>0</v>
      </c>
      <c r="I68" s="38">
        <v>5.12</v>
      </c>
      <c r="J68" s="73">
        <f t="shared" si="82"/>
        <v>0</v>
      </c>
      <c r="K68" s="38">
        <v>95.99</v>
      </c>
      <c r="L68" s="12">
        <f t="shared" si="83"/>
        <v>0</v>
      </c>
      <c r="M68" s="73">
        <f t="shared" si="84"/>
        <v>0</v>
      </c>
      <c r="N68" s="31">
        <f t="shared" si="85"/>
        <v>15</v>
      </c>
      <c r="O68">
        <f t="shared" si="86"/>
        <v>0</v>
      </c>
      <c r="P68" s="32">
        <v>0</v>
      </c>
      <c r="Q68" s="73" t="e">
        <f t="shared" si="87"/>
        <v>#NUM!</v>
      </c>
      <c r="R68" s="32">
        <v>0</v>
      </c>
      <c r="S68" s="73" t="e">
        <f t="shared" si="88"/>
        <v>#NUM!</v>
      </c>
      <c r="T68" s="32">
        <v>0</v>
      </c>
      <c r="U68" s="73" t="e">
        <f t="shared" si="89"/>
        <v>#NUM!</v>
      </c>
      <c r="V68" s="32">
        <f t="shared" si="90"/>
        <v>0</v>
      </c>
      <c r="W68" s="33" t="e">
        <f t="shared" si="91"/>
        <v>#NUM!</v>
      </c>
    </row>
    <row r="69" spans="2:23" ht="24" customHeight="1" x14ac:dyDescent="0.2"/>
    <row r="70" spans="2:23" ht="15" customHeight="1" x14ac:dyDescent="0.2">
      <c r="D70" t="s">
        <v>0</v>
      </c>
    </row>
    <row r="71" spans="2:23" ht="15" customHeight="1" x14ac:dyDescent="0.2"/>
    <row r="72" spans="2:23" ht="15" customHeight="1" x14ac:dyDescent="0.2">
      <c r="C72" s="79" t="s">
        <v>58</v>
      </c>
    </row>
    <row r="73" spans="2:23" ht="15" customHeight="1" x14ac:dyDescent="0.2">
      <c r="B73" s="5"/>
      <c r="C73" s="5" t="s">
        <v>2</v>
      </c>
      <c r="D73" s="5"/>
      <c r="E73" s="5">
        <v>10.7</v>
      </c>
      <c r="F73" s="5"/>
      <c r="G73" s="5">
        <v>213</v>
      </c>
      <c r="H73" s="5"/>
      <c r="I73" s="5">
        <v>7.98</v>
      </c>
      <c r="J73" s="5"/>
      <c r="K73" s="5">
        <v>75</v>
      </c>
      <c r="L73" s="5"/>
      <c r="M73" s="5"/>
      <c r="N73" s="30"/>
    </row>
    <row r="74" spans="2:23" ht="15" customHeight="1" x14ac:dyDescent="0.2">
      <c r="B74" s="5"/>
      <c r="C74" s="5" t="s">
        <v>3</v>
      </c>
      <c r="D74" s="5" t="s">
        <v>4</v>
      </c>
      <c r="E74" s="5" t="s">
        <v>5</v>
      </c>
      <c r="F74" s="5" t="s">
        <v>6</v>
      </c>
      <c r="G74" s="5" t="s">
        <v>7</v>
      </c>
      <c r="H74" s="5" t="s">
        <v>6</v>
      </c>
      <c r="I74" s="5" t="s">
        <v>8</v>
      </c>
      <c r="J74" s="5" t="s">
        <v>6</v>
      </c>
      <c r="K74" s="5" t="s">
        <v>9</v>
      </c>
      <c r="L74" s="5" t="s">
        <v>6</v>
      </c>
      <c r="M74" s="5" t="s">
        <v>10</v>
      </c>
      <c r="N74" s="30"/>
    </row>
    <row r="75" spans="2:23" ht="15" customHeight="1" x14ac:dyDescent="0.25">
      <c r="B75" s="6">
        <v>1</v>
      </c>
      <c r="C75" s="72" t="s">
        <v>40</v>
      </c>
      <c r="D75" s="36" t="s">
        <v>60</v>
      </c>
      <c r="E75" s="38">
        <v>9.4700000000000006</v>
      </c>
      <c r="F75" s="10">
        <f t="shared" ref="F75" si="92">IF(E75=0,P75,O75)</f>
        <v>53</v>
      </c>
      <c r="G75" s="38">
        <v>266</v>
      </c>
      <c r="H75" s="73">
        <f t="shared" ref="H75" si="93">IF(G75&gt;213,S75,P75)</f>
        <v>50</v>
      </c>
      <c r="I75" s="38">
        <v>7.9</v>
      </c>
      <c r="J75" s="73">
        <f t="shared" ref="J75" si="94">IF(I75&gt;7.98,U75,P75)</f>
        <v>0</v>
      </c>
      <c r="K75" s="38">
        <v>65.64</v>
      </c>
      <c r="L75" s="12">
        <f t="shared" ref="L75" si="95">IF(K75=0,P75,V75)</f>
        <v>88</v>
      </c>
      <c r="M75" s="73">
        <f t="shared" ref="M75" si="96">SUM(F75+H75+J75+L75)</f>
        <v>191</v>
      </c>
      <c r="N75" s="31">
        <f t="shared" ref="N75:N85" si="97">RANK(M75,$M$75:$M$103,0)</f>
        <v>7</v>
      </c>
      <c r="O75">
        <f t="shared" ref="O75:O77" si="98">IF(E75&lt;10.7,Q75,P75)</f>
        <v>53</v>
      </c>
      <c r="P75" s="32">
        <v>0</v>
      </c>
      <c r="Q75" s="73">
        <f>TRUNC(36.6476*POWER(10.7-E75,1.81))</f>
        <v>53</v>
      </c>
      <c r="R75" s="32">
        <v>0</v>
      </c>
      <c r="S75" s="73">
        <f>TRUNC(0.188807*POWER(G75-213,1.41))</f>
        <v>50</v>
      </c>
      <c r="T75" s="32">
        <v>0</v>
      </c>
      <c r="U75" s="73" t="e">
        <f>TRUNC(7.86*POWER(I75-7.98,1.01))</f>
        <v>#NUM!</v>
      </c>
      <c r="V75" s="32">
        <f>IF(K75&lt;75,W75,P75)</f>
        <v>88</v>
      </c>
      <c r="W75" s="33">
        <f>TRUNC(1.53775*POWER(75-K75,1.81))</f>
        <v>88</v>
      </c>
    </row>
    <row r="76" spans="2:23" ht="15" customHeight="1" x14ac:dyDescent="0.25">
      <c r="B76" s="13">
        <v>2</v>
      </c>
      <c r="C76" s="72" t="s">
        <v>41</v>
      </c>
      <c r="D76" s="36" t="s">
        <v>60</v>
      </c>
      <c r="E76" s="38">
        <v>10.5</v>
      </c>
      <c r="F76" s="10">
        <f t="shared" ref="F76:F78" si="99">IF(E76=0,P76,O76)</f>
        <v>1</v>
      </c>
      <c r="G76" s="38">
        <v>204</v>
      </c>
      <c r="H76" s="73">
        <f t="shared" ref="H76:H78" si="100">IF(G76&gt;213,S76,P76)</f>
        <v>0</v>
      </c>
      <c r="I76" s="38">
        <v>9.77</v>
      </c>
      <c r="J76" s="73">
        <f t="shared" ref="J76:J78" si="101">IF(I76&gt;7.98,U76,P76)</f>
        <v>14</v>
      </c>
      <c r="K76" s="38">
        <v>80.819999999999993</v>
      </c>
      <c r="L76" s="12">
        <f t="shared" ref="L76:L78" si="102">IF(K76=0,P76,V76)</f>
        <v>0</v>
      </c>
      <c r="M76" s="73">
        <f t="shared" ref="M76:M78" si="103">SUM(F76+H76+J76+L76)</f>
        <v>15</v>
      </c>
      <c r="N76" s="31">
        <f t="shared" si="97"/>
        <v>13</v>
      </c>
      <c r="O76">
        <f t="shared" si="98"/>
        <v>1</v>
      </c>
      <c r="P76" s="32">
        <v>0</v>
      </c>
      <c r="Q76" s="73">
        <f t="shared" ref="Q76:Q78" si="104">TRUNC(36.6476*POWER(10.7-E76,1.81))</f>
        <v>1</v>
      </c>
      <c r="R76" s="32">
        <v>0</v>
      </c>
      <c r="S76" s="73" t="e">
        <f t="shared" ref="S76:S78" si="105">TRUNC(0.188807*POWER(G76-213,1.41))</f>
        <v>#NUM!</v>
      </c>
      <c r="T76" s="32">
        <v>0</v>
      </c>
      <c r="U76" s="73">
        <f t="shared" ref="U76:U78" si="106">TRUNC(7.86*POWER(I76-7.98,1.01))</f>
        <v>14</v>
      </c>
      <c r="V76" s="32">
        <f t="shared" ref="V76:V78" si="107">IF(K76&lt;75,W76,P76)</f>
        <v>0</v>
      </c>
      <c r="W76" s="33" t="e">
        <f t="shared" ref="W76:W78" si="108">TRUNC(1.53775*POWER(75-K76,1.81))</f>
        <v>#NUM!</v>
      </c>
    </row>
    <row r="77" spans="2:23" ht="15" customHeight="1" x14ac:dyDescent="0.2">
      <c r="B77" s="6">
        <v>3</v>
      </c>
      <c r="C77" s="7" t="s">
        <v>42</v>
      </c>
      <c r="D77" s="36" t="s">
        <v>60</v>
      </c>
      <c r="E77" s="38"/>
      <c r="F77" s="10">
        <f t="shared" si="99"/>
        <v>0</v>
      </c>
      <c r="G77" s="38"/>
      <c r="H77" s="73">
        <f t="shared" si="100"/>
        <v>0</v>
      </c>
      <c r="I77" s="38"/>
      <c r="J77" s="73">
        <f t="shared" si="101"/>
        <v>0</v>
      </c>
      <c r="K77" s="38"/>
      <c r="L77" s="12">
        <f t="shared" si="102"/>
        <v>0</v>
      </c>
      <c r="M77" s="73">
        <f t="shared" si="103"/>
        <v>0</v>
      </c>
      <c r="N77" s="31">
        <f t="shared" si="97"/>
        <v>14</v>
      </c>
      <c r="O77">
        <f t="shared" si="98"/>
        <v>2674</v>
      </c>
      <c r="P77" s="32">
        <v>0</v>
      </c>
      <c r="Q77" s="73">
        <f t="shared" si="104"/>
        <v>2674</v>
      </c>
      <c r="R77" s="32">
        <v>0</v>
      </c>
      <c r="S77" s="73" t="e">
        <f t="shared" si="105"/>
        <v>#NUM!</v>
      </c>
      <c r="T77" s="32">
        <v>0</v>
      </c>
      <c r="U77" s="73" t="e">
        <f t="shared" si="106"/>
        <v>#NUM!</v>
      </c>
      <c r="V77" s="32">
        <f t="shared" si="107"/>
        <v>3808</v>
      </c>
      <c r="W77" s="33">
        <f t="shared" si="108"/>
        <v>3808</v>
      </c>
    </row>
    <row r="78" spans="2:23" ht="15" customHeight="1" x14ac:dyDescent="0.2">
      <c r="B78" s="13">
        <v>4</v>
      </c>
      <c r="C78" s="7" t="s">
        <v>44</v>
      </c>
      <c r="D78" s="36" t="s">
        <v>60</v>
      </c>
      <c r="E78" s="38"/>
      <c r="F78" s="10">
        <f t="shared" si="99"/>
        <v>0</v>
      </c>
      <c r="G78" s="38"/>
      <c r="H78" s="73">
        <f t="shared" si="100"/>
        <v>0</v>
      </c>
      <c r="I78" s="38"/>
      <c r="J78" s="73">
        <f t="shared" si="101"/>
        <v>0</v>
      </c>
      <c r="K78" s="38"/>
      <c r="L78" s="12">
        <f t="shared" si="102"/>
        <v>0</v>
      </c>
      <c r="M78" s="73">
        <f t="shared" si="103"/>
        <v>0</v>
      </c>
      <c r="N78" s="31">
        <f t="shared" si="97"/>
        <v>14</v>
      </c>
      <c r="O78">
        <f t="shared" ref="O78:O85" si="109">IF(E78&lt;10.7,Q78,P78)</f>
        <v>2674</v>
      </c>
      <c r="P78" s="32">
        <v>0</v>
      </c>
      <c r="Q78" s="73">
        <f t="shared" si="104"/>
        <v>2674</v>
      </c>
      <c r="R78" s="32">
        <v>0</v>
      </c>
      <c r="S78" s="73" t="e">
        <f t="shared" si="105"/>
        <v>#NUM!</v>
      </c>
      <c r="T78" s="32">
        <v>0</v>
      </c>
      <c r="U78" s="73" t="e">
        <f t="shared" si="106"/>
        <v>#NUM!</v>
      </c>
      <c r="V78" s="32">
        <f t="shared" si="107"/>
        <v>3808</v>
      </c>
      <c r="W78" s="33">
        <f t="shared" si="108"/>
        <v>3808</v>
      </c>
    </row>
    <row r="79" spans="2:23" ht="15" customHeight="1" x14ac:dyDescent="0.2">
      <c r="B79" s="6">
        <v>5</v>
      </c>
      <c r="C79" s="7" t="s">
        <v>45</v>
      </c>
      <c r="D79" s="36" t="s">
        <v>60</v>
      </c>
      <c r="E79" s="38">
        <v>10.84</v>
      </c>
      <c r="F79" s="10">
        <f t="shared" ref="F79:F85" si="110">IF(E79=0,P79,O79)</f>
        <v>0</v>
      </c>
      <c r="G79" s="38">
        <v>151</v>
      </c>
      <c r="H79" s="73">
        <f t="shared" ref="H79:H85" si="111">IF(G79&gt;213,S79,P79)</f>
        <v>0</v>
      </c>
      <c r="I79" s="38">
        <v>6.1</v>
      </c>
      <c r="J79" s="73">
        <f t="shared" ref="J79:J85" si="112">IF(I79&gt;7.98,U79,P79)</f>
        <v>0</v>
      </c>
      <c r="K79" s="38">
        <v>81.98</v>
      </c>
      <c r="L79" s="12">
        <f t="shared" ref="L79:L85" si="113">IF(K79=0,P79,V79)</f>
        <v>0</v>
      </c>
      <c r="M79" s="73">
        <f t="shared" ref="M79:M85" si="114">SUM(F79+H79+J79+L79)</f>
        <v>0</v>
      </c>
      <c r="N79" s="31">
        <f t="shared" si="97"/>
        <v>14</v>
      </c>
      <c r="O79">
        <f t="shared" si="109"/>
        <v>0</v>
      </c>
      <c r="P79" s="32">
        <v>0</v>
      </c>
      <c r="Q79" s="73" t="e">
        <f t="shared" ref="Q79:Q85" si="115">TRUNC(36.6476*POWER(10.7-E79,1.81))</f>
        <v>#NUM!</v>
      </c>
      <c r="R79" s="32">
        <v>0</v>
      </c>
      <c r="S79" s="73" t="e">
        <f t="shared" ref="S79:S85" si="116">TRUNC(0.188807*POWER(G79-213,1.41))</f>
        <v>#NUM!</v>
      </c>
      <c r="T79" s="32">
        <v>0</v>
      </c>
      <c r="U79" s="73" t="e">
        <f t="shared" ref="U79:U85" si="117">TRUNC(7.86*POWER(I79-7.98,1.01))</f>
        <v>#NUM!</v>
      </c>
      <c r="V79" s="32">
        <f t="shared" ref="V79:V85" si="118">IF(K79&lt;75,W79,P79)</f>
        <v>0</v>
      </c>
      <c r="W79" s="33" t="e">
        <f t="shared" ref="W79:W85" si="119">TRUNC(1.53775*POWER(75-K79,1.81))</f>
        <v>#NUM!</v>
      </c>
    </row>
    <row r="80" spans="2:23" ht="15" customHeight="1" x14ac:dyDescent="0.2">
      <c r="B80" s="13">
        <v>6</v>
      </c>
      <c r="C80" s="7" t="s">
        <v>46</v>
      </c>
      <c r="D80" s="36" t="s">
        <v>60</v>
      </c>
      <c r="E80" s="38"/>
      <c r="F80" s="10">
        <f t="shared" si="110"/>
        <v>0</v>
      </c>
      <c r="G80" s="38"/>
      <c r="H80" s="73">
        <f t="shared" si="111"/>
        <v>0</v>
      </c>
      <c r="I80" s="38"/>
      <c r="J80" s="73">
        <f t="shared" si="112"/>
        <v>0</v>
      </c>
      <c r="K80" s="38"/>
      <c r="L80" s="12">
        <f t="shared" si="113"/>
        <v>0</v>
      </c>
      <c r="M80" s="73">
        <f t="shared" si="114"/>
        <v>0</v>
      </c>
      <c r="N80" s="31">
        <f t="shared" si="97"/>
        <v>14</v>
      </c>
      <c r="O80">
        <f t="shared" si="109"/>
        <v>2674</v>
      </c>
      <c r="P80" s="32">
        <v>0</v>
      </c>
      <c r="Q80" s="73">
        <f t="shared" si="115"/>
        <v>2674</v>
      </c>
      <c r="R80" s="32">
        <v>0</v>
      </c>
      <c r="S80" s="73" t="e">
        <f t="shared" si="116"/>
        <v>#NUM!</v>
      </c>
      <c r="T80" s="32">
        <v>0</v>
      </c>
      <c r="U80" s="73" t="e">
        <f t="shared" si="117"/>
        <v>#NUM!</v>
      </c>
      <c r="V80" s="32">
        <f t="shared" si="118"/>
        <v>3808</v>
      </c>
      <c r="W80" s="33">
        <f t="shared" si="119"/>
        <v>3808</v>
      </c>
    </row>
    <row r="81" spans="2:23" ht="15" customHeight="1" x14ac:dyDescent="0.2">
      <c r="B81" s="6">
        <v>7</v>
      </c>
      <c r="C81" s="7" t="s">
        <v>47</v>
      </c>
      <c r="D81" s="36" t="s">
        <v>60</v>
      </c>
      <c r="E81" s="38">
        <v>10.95</v>
      </c>
      <c r="F81" s="10">
        <f t="shared" si="110"/>
        <v>0</v>
      </c>
      <c r="G81" s="38">
        <v>163</v>
      </c>
      <c r="H81" s="73">
        <f t="shared" si="111"/>
        <v>0</v>
      </c>
      <c r="I81" s="38">
        <v>5.7</v>
      </c>
      <c r="J81" s="73">
        <f t="shared" si="112"/>
        <v>0</v>
      </c>
      <c r="K81" s="38">
        <v>78.83</v>
      </c>
      <c r="L81" s="12">
        <f t="shared" si="113"/>
        <v>0</v>
      </c>
      <c r="M81" s="73">
        <f t="shared" si="114"/>
        <v>0</v>
      </c>
      <c r="N81" s="31">
        <f t="shared" si="97"/>
        <v>14</v>
      </c>
      <c r="O81">
        <f t="shared" si="109"/>
        <v>0</v>
      </c>
      <c r="P81" s="32">
        <v>0</v>
      </c>
      <c r="Q81" s="73" t="e">
        <f t="shared" si="115"/>
        <v>#NUM!</v>
      </c>
      <c r="R81" s="32">
        <v>0</v>
      </c>
      <c r="S81" s="73" t="e">
        <f t="shared" si="116"/>
        <v>#NUM!</v>
      </c>
      <c r="T81" s="32">
        <v>0</v>
      </c>
      <c r="U81" s="73" t="e">
        <f t="shared" si="117"/>
        <v>#NUM!</v>
      </c>
      <c r="V81" s="32">
        <f t="shared" si="118"/>
        <v>0</v>
      </c>
      <c r="W81" s="33" t="e">
        <f t="shared" si="119"/>
        <v>#NUM!</v>
      </c>
    </row>
    <row r="82" spans="2:23" ht="15" customHeight="1" x14ac:dyDescent="0.2">
      <c r="B82" s="13">
        <v>8</v>
      </c>
      <c r="C82" s="16" t="s">
        <v>48</v>
      </c>
      <c r="D82" s="36" t="s">
        <v>60</v>
      </c>
      <c r="E82" s="38">
        <v>9.2799999999999994</v>
      </c>
      <c r="F82" s="10">
        <f t="shared" si="110"/>
        <v>69</v>
      </c>
      <c r="G82" s="38">
        <v>255</v>
      </c>
      <c r="H82" s="73">
        <f t="shared" si="111"/>
        <v>36</v>
      </c>
      <c r="I82" s="38">
        <v>8.61</v>
      </c>
      <c r="J82" s="73">
        <f t="shared" si="112"/>
        <v>4</v>
      </c>
      <c r="K82" s="38">
        <v>64.959999999999994</v>
      </c>
      <c r="L82" s="12">
        <f t="shared" si="113"/>
        <v>100</v>
      </c>
      <c r="M82" s="73">
        <f t="shared" si="114"/>
        <v>209</v>
      </c>
      <c r="N82" s="31">
        <f t="shared" si="97"/>
        <v>6</v>
      </c>
      <c r="O82">
        <f t="shared" si="109"/>
        <v>69</v>
      </c>
      <c r="P82" s="32">
        <v>0</v>
      </c>
      <c r="Q82" s="73">
        <f t="shared" si="115"/>
        <v>69</v>
      </c>
      <c r="R82" s="32">
        <v>0</v>
      </c>
      <c r="S82" s="73">
        <f t="shared" si="116"/>
        <v>36</v>
      </c>
      <c r="T82" s="32">
        <v>0</v>
      </c>
      <c r="U82" s="73">
        <f t="shared" si="117"/>
        <v>4</v>
      </c>
      <c r="V82" s="32">
        <f t="shared" si="118"/>
        <v>100</v>
      </c>
      <c r="W82" s="33">
        <f t="shared" si="119"/>
        <v>100</v>
      </c>
    </row>
    <row r="83" spans="2:23" ht="15" customHeight="1" x14ac:dyDescent="0.2">
      <c r="B83" s="6">
        <v>9</v>
      </c>
      <c r="C83" s="15" t="s">
        <v>49</v>
      </c>
      <c r="D83" s="36" t="s">
        <v>71</v>
      </c>
      <c r="E83" s="38">
        <v>10.25</v>
      </c>
      <c r="F83" s="10">
        <f t="shared" si="110"/>
        <v>8</v>
      </c>
      <c r="G83" s="38">
        <v>261</v>
      </c>
      <c r="H83" s="73">
        <f t="shared" si="111"/>
        <v>44</v>
      </c>
      <c r="I83" s="38">
        <v>14.54</v>
      </c>
      <c r="J83" s="73">
        <f t="shared" si="112"/>
        <v>52</v>
      </c>
      <c r="K83" s="38">
        <v>73.72</v>
      </c>
      <c r="L83" s="12">
        <f t="shared" si="113"/>
        <v>2</v>
      </c>
      <c r="M83" s="73">
        <f t="shared" si="114"/>
        <v>106</v>
      </c>
      <c r="N83" s="31">
        <f t="shared" si="97"/>
        <v>10</v>
      </c>
      <c r="O83">
        <f t="shared" si="109"/>
        <v>8</v>
      </c>
      <c r="P83" s="32">
        <v>0</v>
      </c>
      <c r="Q83" s="73">
        <f t="shared" si="115"/>
        <v>8</v>
      </c>
      <c r="R83" s="32">
        <v>0</v>
      </c>
      <c r="S83" s="73">
        <f t="shared" si="116"/>
        <v>44</v>
      </c>
      <c r="T83" s="32">
        <v>0</v>
      </c>
      <c r="U83" s="73">
        <f t="shared" si="117"/>
        <v>52</v>
      </c>
      <c r="V83" s="32">
        <f t="shared" si="118"/>
        <v>2</v>
      </c>
      <c r="W83" s="33">
        <f t="shared" si="119"/>
        <v>2</v>
      </c>
    </row>
    <row r="84" spans="2:23" ht="15" customHeight="1" x14ac:dyDescent="0.2">
      <c r="B84" s="13">
        <v>10</v>
      </c>
      <c r="C84" s="7" t="s">
        <v>384</v>
      </c>
      <c r="D84" s="36" t="s">
        <v>71</v>
      </c>
      <c r="E84" s="38">
        <v>13.24</v>
      </c>
      <c r="F84" s="10">
        <f t="shared" si="110"/>
        <v>0</v>
      </c>
      <c r="G84" s="38">
        <v>291</v>
      </c>
      <c r="H84" s="73">
        <f t="shared" si="111"/>
        <v>87</v>
      </c>
      <c r="I84" s="38">
        <v>8.8000000000000007</v>
      </c>
      <c r="J84" s="73">
        <f t="shared" si="112"/>
        <v>6</v>
      </c>
      <c r="K84" s="38">
        <v>89.44</v>
      </c>
      <c r="L84" s="12">
        <f t="shared" si="113"/>
        <v>0</v>
      </c>
      <c r="M84" s="73">
        <f t="shared" si="114"/>
        <v>93</v>
      </c>
      <c r="N84" s="31">
        <f t="shared" si="97"/>
        <v>11</v>
      </c>
      <c r="O84">
        <f t="shared" si="109"/>
        <v>0</v>
      </c>
      <c r="P84" s="32">
        <v>0</v>
      </c>
      <c r="Q84" s="73" t="e">
        <f t="shared" si="115"/>
        <v>#NUM!</v>
      </c>
      <c r="R84" s="32">
        <v>0</v>
      </c>
      <c r="S84" s="73">
        <f t="shared" si="116"/>
        <v>87</v>
      </c>
      <c r="T84" s="32">
        <v>0</v>
      </c>
      <c r="U84" s="73">
        <f t="shared" si="117"/>
        <v>6</v>
      </c>
      <c r="V84" s="32">
        <f t="shared" si="118"/>
        <v>0</v>
      </c>
      <c r="W84" s="33" t="e">
        <f t="shared" si="119"/>
        <v>#NUM!</v>
      </c>
    </row>
    <row r="85" spans="2:23" ht="15" customHeight="1" x14ac:dyDescent="0.2">
      <c r="B85" s="6">
        <v>11</v>
      </c>
      <c r="C85" s="7" t="s">
        <v>51</v>
      </c>
      <c r="D85" s="36" t="s">
        <v>71</v>
      </c>
      <c r="E85" s="38">
        <v>9.51</v>
      </c>
      <c r="F85" s="10">
        <f t="shared" si="110"/>
        <v>50</v>
      </c>
      <c r="G85" s="38">
        <v>293</v>
      </c>
      <c r="H85" s="73">
        <f t="shared" si="111"/>
        <v>91</v>
      </c>
      <c r="I85" s="38">
        <v>20.9</v>
      </c>
      <c r="J85" s="73">
        <f t="shared" si="112"/>
        <v>104</v>
      </c>
      <c r="K85" s="38">
        <v>76.98</v>
      </c>
      <c r="L85" s="12">
        <f t="shared" si="113"/>
        <v>0</v>
      </c>
      <c r="M85" s="73">
        <f t="shared" si="114"/>
        <v>245</v>
      </c>
      <c r="N85" s="31">
        <f t="shared" si="97"/>
        <v>5</v>
      </c>
      <c r="O85">
        <f t="shared" si="109"/>
        <v>50</v>
      </c>
      <c r="P85" s="32">
        <v>0</v>
      </c>
      <c r="Q85" s="73">
        <f t="shared" si="115"/>
        <v>50</v>
      </c>
      <c r="R85" s="32">
        <v>0</v>
      </c>
      <c r="S85" s="73">
        <f t="shared" si="116"/>
        <v>91</v>
      </c>
      <c r="T85" s="32">
        <v>0</v>
      </c>
      <c r="U85" s="73">
        <f t="shared" si="117"/>
        <v>104</v>
      </c>
      <c r="V85" s="32">
        <f t="shared" si="118"/>
        <v>0</v>
      </c>
      <c r="W85" s="33" t="e">
        <f t="shared" si="119"/>
        <v>#NUM!</v>
      </c>
    </row>
    <row r="86" spans="2:23" ht="15" customHeight="1" x14ac:dyDescent="0.2">
      <c r="B86" s="6">
        <v>13</v>
      </c>
      <c r="C86" s="7" t="s">
        <v>43</v>
      </c>
      <c r="D86" s="36" t="s">
        <v>71</v>
      </c>
      <c r="E86" s="38">
        <v>9.2899999999999991</v>
      </c>
      <c r="F86" s="10">
        <f t="shared" ref="F86:F103" si="120">IF(E86=0,P86,O86)</f>
        <v>68</v>
      </c>
      <c r="G86" s="38">
        <v>310</v>
      </c>
      <c r="H86" s="73">
        <f t="shared" ref="H86:H103" si="121">IF(G86&gt;213,S86,P86)</f>
        <v>119</v>
      </c>
      <c r="I86" s="38">
        <v>23.9</v>
      </c>
      <c r="J86" s="73">
        <f t="shared" ref="J86:J103" si="122">IF(I86&gt;7.98,U86,P86)</f>
        <v>128</v>
      </c>
      <c r="K86" s="38">
        <v>62.85</v>
      </c>
      <c r="L86" s="12">
        <f t="shared" ref="L86:L103" si="123">IF(K86=0,P86,V86)</f>
        <v>141</v>
      </c>
      <c r="M86" s="73">
        <f t="shared" ref="M86:M103" si="124">SUM(F86+H86+J86+L86)</f>
        <v>456</v>
      </c>
      <c r="N86" s="31">
        <f t="shared" ref="N86:N103" si="125">RANK(M86,$M$75:$M$103,0)</f>
        <v>2</v>
      </c>
      <c r="O86">
        <f t="shared" ref="O86:O103" si="126">IF(E86&lt;10.7,Q86,P86)</f>
        <v>68</v>
      </c>
      <c r="P86" s="32">
        <v>0</v>
      </c>
      <c r="Q86" s="73">
        <f t="shared" ref="Q86:Q103" si="127">TRUNC(36.6476*POWER(10.7-E86,1.81))</f>
        <v>68</v>
      </c>
      <c r="R86" s="32">
        <v>0</v>
      </c>
      <c r="S86" s="73">
        <f t="shared" ref="S86:S103" si="128">TRUNC(0.188807*POWER(G86-213,1.41))</f>
        <v>119</v>
      </c>
      <c r="T86" s="32">
        <v>0</v>
      </c>
      <c r="U86" s="73">
        <f t="shared" ref="U86:U103" si="129">TRUNC(7.86*POWER(I86-7.98,1.01))</f>
        <v>128</v>
      </c>
      <c r="V86" s="32">
        <f t="shared" ref="V86:V103" si="130">IF(K86&lt;75,W86,P86)</f>
        <v>141</v>
      </c>
      <c r="W86" s="33">
        <f t="shared" ref="W86:W103" si="131">TRUNC(1.53775*POWER(75-K86,1.81))</f>
        <v>141</v>
      </c>
    </row>
    <row r="87" spans="2:23" ht="15" customHeight="1" x14ac:dyDescent="0.2">
      <c r="B87" s="13">
        <v>14</v>
      </c>
      <c r="C87" s="7" t="s">
        <v>52</v>
      </c>
      <c r="D87" s="36" t="s">
        <v>71</v>
      </c>
      <c r="E87" s="38">
        <v>10.82</v>
      </c>
      <c r="F87" s="10">
        <f t="shared" si="120"/>
        <v>0</v>
      </c>
      <c r="G87" s="38">
        <v>242</v>
      </c>
      <c r="H87" s="73">
        <f t="shared" si="121"/>
        <v>21</v>
      </c>
      <c r="I87" s="38">
        <v>13.58</v>
      </c>
      <c r="J87" s="73">
        <f t="shared" si="122"/>
        <v>44</v>
      </c>
      <c r="K87" s="38">
        <v>79.84</v>
      </c>
      <c r="L87" s="12">
        <f t="shared" si="123"/>
        <v>0</v>
      </c>
      <c r="M87" s="73">
        <f t="shared" si="124"/>
        <v>65</v>
      </c>
      <c r="N87" s="31">
        <f t="shared" si="125"/>
        <v>12</v>
      </c>
      <c r="O87">
        <f t="shared" si="126"/>
        <v>0</v>
      </c>
      <c r="P87" s="32">
        <v>0</v>
      </c>
      <c r="Q87" s="73" t="e">
        <f t="shared" si="127"/>
        <v>#NUM!</v>
      </c>
      <c r="R87" s="32">
        <v>0</v>
      </c>
      <c r="S87" s="73">
        <f t="shared" si="128"/>
        <v>21</v>
      </c>
      <c r="T87" s="32">
        <v>0</v>
      </c>
      <c r="U87" s="73">
        <f t="shared" si="129"/>
        <v>44</v>
      </c>
      <c r="V87" s="32">
        <f t="shared" si="130"/>
        <v>0</v>
      </c>
      <c r="W87" s="33" t="e">
        <f t="shared" si="131"/>
        <v>#NUM!</v>
      </c>
    </row>
    <row r="88" spans="2:23" ht="15" customHeight="1" x14ac:dyDescent="0.2">
      <c r="B88" s="6">
        <v>15</v>
      </c>
      <c r="C88" s="7" t="s">
        <v>53</v>
      </c>
      <c r="D88" s="36" t="s">
        <v>71</v>
      </c>
      <c r="E88" s="38">
        <v>9.0399999999999991</v>
      </c>
      <c r="F88" s="10">
        <f t="shared" si="120"/>
        <v>91</v>
      </c>
      <c r="G88" s="38">
        <v>291</v>
      </c>
      <c r="H88" s="73">
        <f t="shared" si="121"/>
        <v>87</v>
      </c>
      <c r="I88" s="38">
        <v>16.04</v>
      </c>
      <c r="J88" s="73">
        <f t="shared" si="122"/>
        <v>64</v>
      </c>
      <c r="K88" s="38">
        <v>61.49</v>
      </c>
      <c r="L88" s="12">
        <f t="shared" si="123"/>
        <v>171</v>
      </c>
      <c r="M88" s="73">
        <f t="shared" si="124"/>
        <v>413</v>
      </c>
      <c r="N88" s="31">
        <f t="shared" si="125"/>
        <v>3</v>
      </c>
      <c r="O88">
        <f t="shared" si="126"/>
        <v>91</v>
      </c>
      <c r="P88" s="32">
        <v>0</v>
      </c>
      <c r="Q88" s="73">
        <f t="shared" si="127"/>
        <v>91</v>
      </c>
      <c r="R88" s="32">
        <v>0</v>
      </c>
      <c r="S88" s="73">
        <f t="shared" si="128"/>
        <v>87</v>
      </c>
      <c r="T88" s="32">
        <v>0</v>
      </c>
      <c r="U88" s="73">
        <f t="shared" si="129"/>
        <v>64</v>
      </c>
      <c r="V88" s="32">
        <f t="shared" si="130"/>
        <v>171</v>
      </c>
      <c r="W88" s="33">
        <f t="shared" si="131"/>
        <v>171</v>
      </c>
    </row>
    <row r="89" spans="2:23" ht="15" customHeight="1" x14ac:dyDescent="0.2">
      <c r="B89" s="13">
        <v>16</v>
      </c>
      <c r="C89" s="17" t="s">
        <v>54</v>
      </c>
      <c r="D89" s="36" t="s">
        <v>71</v>
      </c>
      <c r="E89" s="38">
        <v>9.82</v>
      </c>
      <c r="F89" s="10">
        <f t="shared" si="120"/>
        <v>29</v>
      </c>
      <c r="G89" s="38">
        <v>302</v>
      </c>
      <c r="H89" s="73">
        <f t="shared" si="121"/>
        <v>105</v>
      </c>
      <c r="I89" s="38">
        <v>22.7</v>
      </c>
      <c r="J89" s="73">
        <f t="shared" si="122"/>
        <v>118</v>
      </c>
      <c r="K89" s="38">
        <v>72.19</v>
      </c>
      <c r="L89" s="12">
        <f t="shared" si="123"/>
        <v>9</v>
      </c>
      <c r="M89" s="73">
        <f t="shared" si="124"/>
        <v>261</v>
      </c>
      <c r="N89" s="31">
        <f t="shared" si="125"/>
        <v>4</v>
      </c>
      <c r="O89">
        <f t="shared" si="126"/>
        <v>29</v>
      </c>
      <c r="P89" s="32">
        <v>0</v>
      </c>
      <c r="Q89" s="73">
        <f t="shared" si="127"/>
        <v>29</v>
      </c>
      <c r="R89" s="32">
        <v>0</v>
      </c>
      <c r="S89" s="73">
        <f t="shared" si="128"/>
        <v>105</v>
      </c>
      <c r="T89" s="32">
        <v>0</v>
      </c>
      <c r="U89" s="73">
        <f t="shared" si="129"/>
        <v>118</v>
      </c>
      <c r="V89" s="32">
        <f t="shared" si="130"/>
        <v>9</v>
      </c>
      <c r="W89" s="33">
        <f t="shared" si="131"/>
        <v>9</v>
      </c>
    </row>
    <row r="90" spans="2:23" ht="15" customHeight="1" x14ac:dyDescent="0.2">
      <c r="B90" s="6">
        <v>17</v>
      </c>
      <c r="C90" s="7" t="s">
        <v>55</v>
      </c>
      <c r="D90" s="36" t="s">
        <v>71</v>
      </c>
      <c r="E90" s="38">
        <v>8.9700000000000006</v>
      </c>
      <c r="F90" s="10">
        <f t="shared" si="120"/>
        <v>98</v>
      </c>
      <c r="G90" s="38">
        <v>334</v>
      </c>
      <c r="H90" s="73">
        <f t="shared" si="121"/>
        <v>163</v>
      </c>
      <c r="I90" s="38">
        <v>18.350000000000001</v>
      </c>
      <c r="J90" s="73">
        <f t="shared" si="122"/>
        <v>83</v>
      </c>
      <c r="K90" s="38">
        <v>58.87</v>
      </c>
      <c r="L90" s="12">
        <f t="shared" si="123"/>
        <v>235</v>
      </c>
      <c r="M90" s="73">
        <f t="shared" si="124"/>
        <v>579</v>
      </c>
      <c r="N90" s="31">
        <f t="shared" si="125"/>
        <v>1</v>
      </c>
      <c r="O90">
        <f t="shared" si="126"/>
        <v>98</v>
      </c>
      <c r="P90" s="32">
        <v>0</v>
      </c>
      <c r="Q90" s="73">
        <f t="shared" si="127"/>
        <v>98</v>
      </c>
      <c r="R90" s="32">
        <v>0</v>
      </c>
      <c r="S90" s="73">
        <f t="shared" si="128"/>
        <v>163</v>
      </c>
      <c r="T90" s="32">
        <v>0</v>
      </c>
      <c r="U90" s="73">
        <f t="shared" si="129"/>
        <v>83</v>
      </c>
      <c r="V90" s="32">
        <f t="shared" si="130"/>
        <v>235</v>
      </c>
      <c r="W90" s="33">
        <f t="shared" si="131"/>
        <v>235</v>
      </c>
    </row>
    <row r="91" spans="2:23" ht="15" customHeight="1" x14ac:dyDescent="0.2">
      <c r="B91" s="13">
        <v>18</v>
      </c>
      <c r="C91" s="7" t="s">
        <v>56</v>
      </c>
      <c r="D91" s="36" t="s">
        <v>71</v>
      </c>
      <c r="E91" s="38">
        <v>9.57</v>
      </c>
      <c r="F91" s="10">
        <f t="shared" si="120"/>
        <v>45</v>
      </c>
      <c r="G91" s="38">
        <v>273</v>
      </c>
      <c r="H91" s="73">
        <f t="shared" si="121"/>
        <v>60</v>
      </c>
      <c r="I91" s="38">
        <v>9.1300000000000008</v>
      </c>
      <c r="J91" s="73">
        <f t="shared" si="122"/>
        <v>9</v>
      </c>
      <c r="K91" s="38">
        <v>70.599999999999994</v>
      </c>
      <c r="L91" s="12">
        <f t="shared" si="123"/>
        <v>22</v>
      </c>
      <c r="M91" s="73">
        <f t="shared" si="124"/>
        <v>136</v>
      </c>
      <c r="N91" s="31">
        <f t="shared" si="125"/>
        <v>9</v>
      </c>
      <c r="O91">
        <f t="shared" si="126"/>
        <v>45</v>
      </c>
      <c r="P91" s="32">
        <v>0</v>
      </c>
      <c r="Q91" s="73">
        <f t="shared" si="127"/>
        <v>45</v>
      </c>
      <c r="R91" s="32">
        <v>0</v>
      </c>
      <c r="S91" s="73">
        <f t="shared" si="128"/>
        <v>60</v>
      </c>
      <c r="T91" s="32">
        <v>0</v>
      </c>
      <c r="U91" s="73">
        <f t="shared" si="129"/>
        <v>9</v>
      </c>
      <c r="V91" s="32">
        <f t="shared" si="130"/>
        <v>22</v>
      </c>
      <c r="W91" s="33">
        <f t="shared" si="131"/>
        <v>22</v>
      </c>
    </row>
    <row r="92" spans="2:23" ht="15" customHeight="1" x14ac:dyDescent="0.2">
      <c r="B92" s="6">
        <v>19</v>
      </c>
      <c r="C92" s="7" t="s">
        <v>57</v>
      </c>
      <c r="D92" s="36" t="s">
        <v>71</v>
      </c>
      <c r="E92" s="38">
        <v>10.19</v>
      </c>
      <c r="F92" s="10">
        <f t="shared" si="120"/>
        <v>10</v>
      </c>
      <c r="G92" s="38">
        <v>268</v>
      </c>
      <c r="H92" s="73">
        <f t="shared" si="121"/>
        <v>53</v>
      </c>
      <c r="I92" s="38">
        <v>13</v>
      </c>
      <c r="J92" s="73">
        <f t="shared" si="122"/>
        <v>40</v>
      </c>
      <c r="K92" s="38">
        <v>68.150000000000006</v>
      </c>
      <c r="L92" s="12">
        <f t="shared" si="123"/>
        <v>50</v>
      </c>
      <c r="M92" s="73">
        <f t="shared" si="124"/>
        <v>153</v>
      </c>
      <c r="N92" s="31">
        <f t="shared" si="125"/>
        <v>8</v>
      </c>
      <c r="O92">
        <f t="shared" si="126"/>
        <v>10</v>
      </c>
      <c r="P92" s="32">
        <v>0</v>
      </c>
      <c r="Q92" s="73">
        <f t="shared" si="127"/>
        <v>10</v>
      </c>
      <c r="R92" s="32">
        <v>0</v>
      </c>
      <c r="S92" s="73">
        <f t="shared" si="128"/>
        <v>53</v>
      </c>
      <c r="T92" s="32">
        <v>0</v>
      </c>
      <c r="U92" s="73">
        <f t="shared" si="129"/>
        <v>40</v>
      </c>
      <c r="V92" s="32">
        <f t="shared" si="130"/>
        <v>50</v>
      </c>
      <c r="W92" s="33">
        <f t="shared" si="131"/>
        <v>50</v>
      </c>
    </row>
    <row r="93" spans="2:23" ht="15" customHeight="1" x14ac:dyDescent="0.2">
      <c r="B93" s="13">
        <v>20</v>
      </c>
      <c r="C93" s="7"/>
      <c r="D93" s="36"/>
      <c r="E93" s="38"/>
      <c r="F93" s="10">
        <f t="shared" si="120"/>
        <v>0</v>
      </c>
      <c r="G93" s="38"/>
      <c r="H93" s="73">
        <f t="shared" si="121"/>
        <v>0</v>
      </c>
      <c r="I93" s="38"/>
      <c r="J93" s="73">
        <f t="shared" si="122"/>
        <v>0</v>
      </c>
      <c r="K93" s="38"/>
      <c r="L93" s="12">
        <f t="shared" si="123"/>
        <v>0</v>
      </c>
      <c r="M93" s="73">
        <f t="shared" si="124"/>
        <v>0</v>
      </c>
      <c r="N93" s="31">
        <f t="shared" si="125"/>
        <v>14</v>
      </c>
      <c r="O93">
        <f t="shared" si="126"/>
        <v>2674</v>
      </c>
      <c r="P93" s="32">
        <v>0</v>
      </c>
      <c r="Q93" s="73">
        <f t="shared" si="127"/>
        <v>2674</v>
      </c>
      <c r="R93" s="32">
        <v>0</v>
      </c>
      <c r="S93" s="73" t="e">
        <f t="shared" si="128"/>
        <v>#NUM!</v>
      </c>
      <c r="T93" s="32">
        <v>0</v>
      </c>
      <c r="U93" s="73" t="e">
        <f t="shared" si="129"/>
        <v>#NUM!</v>
      </c>
      <c r="V93" s="32">
        <f t="shared" si="130"/>
        <v>3808</v>
      </c>
      <c r="W93" s="33">
        <f t="shared" si="131"/>
        <v>3808</v>
      </c>
    </row>
    <row r="94" spans="2:23" ht="15" customHeight="1" x14ac:dyDescent="0.2">
      <c r="B94" s="6">
        <v>21</v>
      </c>
      <c r="C94" s="15"/>
      <c r="D94" s="36"/>
      <c r="E94" s="38"/>
      <c r="F94" s="10">
        <f t="shared" si="120"/>
        <v>0</v>
      </c>
      <c r="G94" s="38"/>
      <c r="H94" s="73">
        <f t="shared" si="121"/>
        <v>0</v>
      </c>
      <c r="I94" s="38"/>
      <c r="J94" s="73">
        <f t="shared" si="122"/>
        <v>0</v>
      </c>
      <c r="K94" s="38"/>
      <c r="L94" s="12">
        <f t="shared" si="123"/>
        <v>0</v>
      </c>
      <c r="M94" s="73">
        <f t="shared" si="124"/>
        <v>0</v>
      </c>
      <c r="N94" s="31">
        <f t="shared" si="125"/>
        <v>14</v>
      </c>
      <c r="O94">
        <f t="shared" si="126"/>
        <v>2674</v>
      </c>
      <c r="P94" s="32">
        <v>0</v>
      </c>
      <c r="Q94" s="73">
        <f t="shared" si="127"/>
        <v>2674</v>
      </c>
      <c r="R94" s="32">
        <v>0</v>
      </c>
      <c r="S94" s="73" t="e">
        <f t="shared" si="128"/>
        <v>#NUM!</v>
      </c>
      <c r="T94" s="32">
        <v>0</v>
      </c>
      <c r="U94" s="73" t="e">
        <f t="shared" si="129"/>
        <v>#NUM!</v>
      </c>
      <c r="V94" s="32">
        <f t="shared" si="130"/>
        <v>3808</v>
      </c>
      <c r="W94" s="33">
        <f t="shared" si="131"/>
        <v>3808</v>
      </c>
    </row>
    <row r="95" spans="2:23" ht="15" customHeight="1" x14ac:dyDescent="0.2">
      <c r="B95" s="13">
        <v>22</v>
      </c>
      <c r="C95" s="7"/>
      <c r="D95" s="36"/>
      <c r="E95" s="38"/>
      <c r="F95" s="10">
        <f t="shared" si="120"/>
        <v>0</v>
      </c>
      <c r="G95" s="38"/>
      <c r="H95" s="73">
        <f t="shared" si="121"/>
        <v>0</v>
      </c>
      <c r="I95" s="38"/>
      <c r="J95" s="73">
        <f t="shared" si="122"/>
        <v>0</v>
      </c>
      <c r="K95" s="38"/>
      <c r="L95" s="12">
        <f t="shared" si="123"/>
        <v>0</v>
      </c>
      <c r="M95" s="73">
        <f t="shared" si="124"/>
        <v>0</v>
      </c>
      <c r="N95" s="31">
        <f t="shared" si="125"/>
        <v>14</v>
      </c>
      <c r="O95">
        <f t="shared" si="126"/>
        <v>2674</v>
      </c>
      <c r="P95" s="32">
        <v>0</v>
      </c>
      <c r="Q95" s="73">
        <f t="shared" si="127"/>
        <v>2674</v>
      </c>
      <c r="R95" s="32">
        <v>0</v>
      </c>
      <c r="S95" s="73" t="e">
        <f t="shared" si="128"/>
        <v>#NUM!</v>
      </c>
      <c r="T95" s="32">
        <v>0</v>
      </c>
      <c r="U95" s="73" t="e">
        <f t="shared" si="129"/>
        <v>#NUM!</v>
      </c>
      <c r="V95" s="32">
        <f t="shared" si="130"/>
        <v>3808</v>
      </c>
      <c r="W95" s="33">
        <f t="shared" si="131"/>
        <v>3808</v>
      </c>
    </row>
    <row r="96" spans="2:23" ht="15" customHeight="1" x14ac:dyDescent="0.2">
      <c r="B96" s="6">
        <v>23</v>
      </c>
      <c r="C96" s="15"/>
      <c r="D96" s="36"/>
      <c r="E96" s="38"/>
      <c r="F96" s="10">
        <f t="shared" si="120"/>
        <v>0</v>
      </c>
      <c r="G96" s="38"/>
      <c r="H96" s="73">
        <f t="shared" si="121"/>
        <v>0</v>
      </c>
      <c r="I96" s="38"/>
      <c r="J96" s="73">
        <f t="shared" si="122"/>
        <v>0</v>
      </c>
      <c r="K96" s="38"/>
      <c r="L96" s="12">
        <f t="shared" si="123"/>
        <v>0</v>
      </c>
      <c r="M96" s="73">
        <f t="shared" si="124"/>
        <v>0</v>
      </c>
      <c r="N96" s="31">
        <f t="shared" si="125"/>
        <v>14</v>
      </c>
      <c r="O96">
        <f t="shared" si="126"/>
        <v>2674</v>
      </c>
      <c r="P96" s="32">
        <v>0</v>
      </c>
      <c r="Q96" s="73">
        <f t="shared" si="127"/>
        <v>2674</v>
      </c>
      <c r="R96" s="32">
        <v>0</v>
      </c>
      <c r="S96" s="73" t="e">
        <f t="shared" si="128"/>
        <v>#NUM!</v>
      </c>
      <c r="T96" s="32">
        <v>0</v>
      </c>
      <c r="U96" s="73" t="e">
        <f t="shared" si="129"/>
        <v>#NUM!</v>
      </c>
      <c r="V96" s="32">
        <f t="shared" si="130"/>
        <v>3808</v>
      </c>
      <c r="W96" s="33">
        <f t="shared" si="131"/>
        <v>3808</v>
      </c>
    </row>
    <row r="97" spans="2:27" ht="15" customHeight="1" x14ac:dyDescent="0.2">
      <c r="B97" s="13">
        <v>24</v>
      </c>
      <c r="C97" s="7"/>
      <c r="D97" s="36"/>
      <c r="E97" s="38"/>
      <c r="F97" s="10">
        <f t="shared" si="120"/>
        <v>0</v>
      </c>
      <c r="G97" s="38"/>
      <c r="H97" s="73">
        <f t="shared" si="121"/>
        <v>0</v>
      </c>
      <c r="I97" s="38"/>
      <c r="J97" s="73">
        <f t="shared" si="122"/>
        <v>0</v>
      </c>
      <c r="K97" s="38"/>
      <c r="L97" s="12">
        <f t="shared" si="123"/>
        <v>0</v>
      </c>
      <c r="M97" s="73">
        <f t="shared" si="124"/>
        <v>0</v>
      </c>
      <c r="N97" s="31">
        <f t="shared" si="125"/>
        <v>14</v>
      </c>
      <c r="O97">
        <f t="shared" si="126"/>
        <v>2674</v>
      </c>
      <c r="P97" s="32">
        <v>0</v>
      </c>
      <c r="Q97" s="73">
        <f t="shared" si="127"/>
        <v>2674</v>
      </c>
      <c r="R97" s="32">
        <v>0</v>
      </c>
      <c r="S97" s="73" t="e">
        <f t="shared" si="128"/>
        <v>#NUM!</v>
      </c>
      <c r="T97" s="32">
        <v>0</v>
      </c>
      <c r="U97" s="73" t="e">
        <f t="shared" si="129"/>
        <v>#NUM!</v>
      </c>
      <c r="V97" s="32">
        <f t="shared" si="130"/>
        <v>3808</v>
      </c>
      <c r="W97" s="33">
        <f t="shared" si="131"/>
        <v>3808</v>
      </c>
    </row>
    <row r="98" spans="2:27" ht="15" customHeight="1" x14ac:dyDescent="0.2">
      <c r="B98" s="6">
        <v>25</v>
      </c>
      <c r="C98" s="7"/>
      <c r="D98" s="36"/>
      <c r="E98" s="38"/>
      <c r="F98" s="10">
        <f t="shared" si="120"/>
        <v>0</v>
      </c>
      <c r="G98" s="38"/>
      <c r="H98" s="73">
        <f t="shared" si="121"/>
        <v>0</v>
      </c>
      <c r="I98" s="38"/>
      <c r="J98" s="73">
        <f t="shared" si="122"/>
        <v>0</v>
      </c>
      <c r="K98" s="38"/>
      <c r="L98" s="12">
        <f t="shared" si="123"/>
        <v>0</v>
      </c>
      <c r="M98" s="73">
        <f t="shared" si="124"/>
        <v>0</v>
      </c>
      <c r="N98" s="31">
        <f t="shared" si="125"/>
        <v>14</v>
      </c>
      <c r="O98">
        <f t="shared" si="126"/>
        <v>2674</v>
      </c>
      <c r="P98" s="32">
        <v>0</v>
      </c>
      <c r="Q98" s="73">
        <f t="shared" si="127"/>
        <v>2674</v>
      </c>
      <c r="R98" s="32">
        <v>0</v>
      </c>
      <c r="S98" s="73" t="e">
        <f t="shared" si="128"/>
        <v>#NUM!</v>
      </c>
      <c r="T98" s="32">
        <v>0</v>
      </c>
      <c r="U98" s="73" t="e">
        <f t="shared" si="129"/>
        <v>#NUM!</v>
      </c>
      <c r="V98" s="32">
        <f t="shared" si="130"/>
        <v>3808</v>
      </c>
      <c r="W98" s="33">
        <f t="shared" si="131"/>
        <v>3808</v>
      </c>
    </row>
    <row r="99" spans="2:27" ht="15" customHeight="1" x14ac:dyDescent="0.2">
      <c r="B99" s="13">
        <v>26</v>
      </c>
      <c r="C99" s="32"/>
      <c r="D99" s="36"/>
      <c r="E99" s="38"/>
      <c r="F99" s="10">
        <f t="shared" si="120"/>
        <v>0</v>
      </c>
      <c r="G99" s="38"/>
      <c r="H99" s="73">
        <f t="shared" si="121"/>
        <v>0</v>
      </c>
      <c r="I99" s="38"/>
      <c r="J99" s="73">
        <f t="shared" si="122"/>
        <v>0</v>
      </c>
      <c r="K99" s="38"/>
      <c r="L99" s="12">
        <f t="shared" si="123"/>
        <v>0</v>
      </c>
      <c r="M99" s="73">
        <f t="shared" si="124"/>
        <v>0</v>
      </c>
      <c r="N99" s="31">
        <f t="shared" si="125"/>
        <v>14</v>
      </c>
      <c r="O99">
        <f t="shared" si="126"/>
        <v>2674</v>
      </c>
      <c r="P99" s="32">
        <v>0</v>
      </c>
      <c r="Q99" s="73">
        <f t="shared" si="127"/>
        <v>2674</v>
      </c>
      <c r="R99" s="32">
        <v>0</v>
      </c>
      <c r="S99" s="73" t="e">
        <f t="shared" si="128"/>
        <v>#NUM!</v>
      </c>
      <c r="T99" s="32">
        <v>0</v>
      </c>
      <c r="U99" s="73" t="e">
        <f t="shared" si="129"/>
        <v>#NUM!</v>
      </c>
      <c r="V99" s="32">
        <f t="shared" si="130"/>
        <v>3808</v>
      </c>
      <c r="W99" s="33">
        <f t="shared" si="131"/>
        <v>3808</v>
      </c>
    </row>
    <row r="100" spans="2:27" ht="15" customHeight="1" x14ac:dyDescent="0.2">
      <c r="B100" s="6">
        <v>27</v>
      </c>
      <c r="C100" s="7"/>
      <c r="D100" s="36"/>
      <c r="E100" s="38"/>
      <c r="F100" s="10">
        <f t="shared" si="120"/>
        <v>0</v>
      </c>
      <c r="G100" s="38"/>
      <c r="H100" s="73">
        <f t="shared" si="121"/>
        <v>0</v>
      </c>
      <c r="I100" s="38"/>
      <c r="J100" s="73">
        <f t="shared" si="122"/>
        <v>0</v>
      </c>
      <c r="K100" s="38"/>
      <c r="L100" s="12">
        <f t="shared" si="123"/>
        <v>0</v>
      </c>
      <c r="M100" s="73">
        <f t="shared" si="124"/>
        <v>0</v>
      </c>
      <c r="N100" s="31">
        <f t="shared" si="125"/>
        <v>14</v>
      </c>
      <c r="O100">
        <f t="shared" si="126"/>
        <v>2674</v>
      </c>
      <c r="P100" s="32">
        <v>0</v>
      </c>
      <c r="Q100" s="73">
        <f t="shared" si="127"/>
        <v>2674</v>
      </c>
      <c r="R100" s="32">
        <v>0</v>
      </c>
      <c r="S100" s="73" t="e">
        <f t="shared" si="128"/>
        <v>#NUM!</v>
      </c>
      <c r="T100" s="32">
        <v>0</v>
      </c>
      <c r="U100" s="73" t="e">
        <f t="shared" si="129"/>
        <v>#NUM!</v>
      </c>
      <c r="V100" s="32">
        <f t="shared" si="130"/>
        <v>3808</v>
      </c>
      <c r="W100" s="33">
        <f t="shared" si="131"/>
        <v>3808</v>
      </c>
      <c r="AA100" s="81"/>
    </row>
    <row r="101" spans="2:27" ht="15" customHeight="1" x14ac:dyDescent="0.2">
      <c r="B101" s="13">
        <v>28</v>
      </c>
      <c r="C101" s="32"/>
      <c r="D101" s="36"/>
      <c r="E101" s="38"/>
      <c r="F101" s="10">
        <f t="shared" si="120"/>
        <v>0</v>
      </c>
      <c r="G101" s="38"/>
      <c r="H101" s="73">
        <f t="shared" si="121"/>
        <v>0</v>
      </c>
      <c r="I101" s="38"/>
      <c r="J101" s="73">
        <f t="shared" si="122"/>
        <v>0</v>
      </c>
      <c r="K101" s="38"/>
      <c r="L101" s="12">
        <f t="shared" si="123"/>
        <v>0</v>
      </c>
      <c r="M101" s="73">
        <f t="shared" si="124"/>
        <v>0</v>
      </c>
      <c r="N101" s="31">
        <f t="shared" si="125"/>
        <v>14</v>
      </c>
      <c r="O101">
        <f t="shared" si="126"/>
        <v>2674</v>
      </c>
      <c r="P101" s="32">
        <v>0</v>
      </c>
      <c r="Q101" s="73">
        <f t="shared" si="127"/>
        <v>2674</v>
      </c>
      <c r="R101" s="32">
        <v>0</v>
      </c>
      <c r="S101" s="73" t="e">
        <f t="shared" si="128"/>
        <v>#NUM!</v>
      </c>
      <c r="T101" s="32">
        <v>0</v>
      </c>
      <c r="U101" s="73" t="e">
        <f t="shared" si="129"/>
        <v>#NUM!</v>
      </c>
      <c r="V101" s="32">
        <f t="shared" si="130"/>
        <v>3808</v>
      </c>
      <c r="W101" s="33">
        <f t="shared" si="131"/>
        <v>3808</v>
      </c>
    </row>
    <row r="102" spans="2:27" ht="15" customHeight="1" x14ac:dyDescent="0.2">
      <c r="B102" s="6">
        <v>29</v>
      </c>
      <c r="C102" s="32"/>
      <c r="D102" s="36"/>
      <c r="E102" s="38"/>
      <c r="F102" s="10">
        <f t="shared" si="120"/>
        <v>0</v>
      </c>
      <c r="G102" s="38"/>
      <c r="H102" s="73">
        <f t="shared" si="121"/>
        <v>0</v>
      </c>
      <c r="I102" s="38"/>
      <c r="J102" s="73">
        <f t="shared" si="122"/>
        <v>0</v>
      </c>
      <c r="K102" s="38"/>
      <c r="L102" s="12">
        <f t="shared" si="123"/>
        <v>0</v>
      </c>
      <c r="M102" s="73">
        <f t="shared" si="124"/>
        <v>0</v>
      </c>
      <c r="N102" s="31">
        <f t="shared" si="125"/>
        <v>14</v>
      </c>
      <c r="O102">
        <f t="shared" si="126"/>
        <v>2674</v>
      </c>
      <c r="P102" s="32">
        <v>0</v>
      </c>
      <c r="Q102" s="73">
        <f t="shared" si="127"/>
        <v>2674</v>
      </c>
      <c r="R102" s="32">
        <v>0</v>
      </c>
      <c r="S102" s="73" t="e">
        <f t="shared" si="128"/>
        <v>#NUM!</v>
      </c>
      <c r="T102" s="32">
        <v>0</v>
      </c>
      <c r="U102" s="73" t="e">
        <f t="shared" si="129"/>
        <v>#NUM!</v>
      </c>
      <c r="V102" s="32">
        <f t="shared" si="130"/>
        <v>3808</v>
      </c>
      <c r="W102" s="33">
        <f t="shared" si="131"/>
        <v>3808</v>
      </c>
    </row>
    <row r="103" spans="2:27" x14ac:dyDescent="0.2">
      <c r="B103" s="13">
        <v>30</v>
      </c>
      <c r="C103" s="32"/>
      <c r="D103" s="36"/>
      <c r="E103" s="38"/>
      <c r="F103" s="10">
        <f t="shared" si="120"/>
        <v>0</v>
      </c>
      <c r="G103" s="38"/>
      <c r="H103" s="73">
        <f t="shared" si="121"/>
        <v>0</v>
      </c>
      <c r="I103" s="38"/>
      <c r="J103" s="73">
        <f t="shared" si="122"/>
        <v>0</v>
      </c>
      <c r="K103" s="38"/>
      <c r="L103" s="12">
        <f t="shared" si="123"/>
        <v>0</v>
      </c>
      <c r="M103" s="73">
        <f t="shared" si="124"/>
        <v>0</v>
      </c>
      <c r="N103" s="31">
        <f t="shared" si="125"/>
        <v>14</v>
      </c>
      <c r="O103">
        <f t="shared" si="126"/>
        <v>2674</v>
      </c>
      <c r="P103" s="32">
        <v>0</v>
      </c>
      <c r="Q103" s="73">
        <f t="shared" si="127"/>
        <v>2674</v>
      </c>
      <c r="R103" s="32">
        <v>0</v>
      </c>
      <c r="S103" s="73" t="e">
        <f t="shared" si="128"/>
        <v>#NUM!</v>
      </c>
      <c r="T103" s="32">
        <v>0</v>
      </c>
      <c r="U103" s="73" t="e">
        <f t="shared" si="129"/>
        <v>#NUM!</v>
      </c>
      <c r="V103" s="32">
        <f t="shared" si="130"/>
        <v>3808</v>
      </c>
      <c r="W103" s="33">
        <f t="shared" si="131"/>
        <v>3808</v>
      </c>
    </row>
    <row r="104" spans="2:27" x14ac:dyDescent="0.2">
      <c r="B104" s="18"/>
      <c r="C104" s="3"/>
    </row>
    <row r="105" spans="2:27" ht="15" customHeight="1" x14ac:dyDescent="0.2">
      <c r="C105" s="79" t="s">
        <v>89</v>
      </c>
    </row>
    <row r="106" spans="2:27" ht="15" customHeight="1" x14ac:dyDescent="0.2">
      <c r="B106" s="5"/>
      <c r="C106" s="5" t="s">
        <v>2</v>
      </c>
      <c r="D106" s="5"/>
      <c r="E106" s="5">
        <v>10.7</v>
      </c>
      <c r="F106" s="5"/>
      <c r="G106" s="5">
        <v>213</v>
      </c>
      <c r="H106" s="5"/>
      <c r="I106" s="5">
        <v>7.98</v>
      </c>
      <c r="J106" s="5"/>
      <c r="K106" s="5">
        <v>75</v>
      </c>
      <c r="L106" s="5"/>
      <c r="M106" s="5"/>
      <c r="N106" s="30"/>
    </row>
    <row r="107" spans="2:27" ht="15" customHeight="1" x14ac:dyDescent="0.2">
      <c r="B107" s="5"/>
      <c r="C107" s="5" t="s">
        <v>3</v>
      </c>
      <c r="D107" s="5" t="s">
        <v>4</v>
      </c>
      <c r="E107" s="5" t="s">
        <v>5</v>
      </c>
      <c r="F107" s="5" t="s">
        <v>6</v>
      </c>
      <c r="G107" s="5" t="s">
        <v>7</v>
      </c>
      <c r="H107" s="5" t="s">
        <v>6</v>
      </c>
      <c r="I107" s="5" t="s">
        <v>8</v>
      </c>
      <c r="J107" s="5" t="s">
        <v>6</v>
      </c>
      <c r="K107" s="5" t="s">
        <v>9</v>
      </c>
      <c r="L107" s="5" t="s">
        <v>6</v>
      </c>
      <c r="M107" s="5" t="s">
        <v>10</v>
      </c>
      <c r="N107" s="30"/>
    </row>
    <row r="108" spans="2:27" ht="15" customHeight="1" x14ac:dyDescent="0.2">
      <c r="B108" s="6">
        <v>1</v>
      </c>
      <c r="C108" s="35" t="s">
        <v>59</v>
      </c>
      <c r="D108" s="36" t="s">
        <v>91</v>
      </c>
      <c r="E108" s="38">
        <v>9.0299999999999994</v>
      </c>
      <c r="F108" s="10">
        <f t="shared" ref="F108:F109" si="132">IF(E108=0,P108,O108)</f>
        <v>92</v>
      </c>
      <c r="G108" s="38">
        <v>296</v>
      </c>
      <c r="H108" s="73">
        <f t="shared" ref="H108:H109" si="133">IF(G108&gt;213,S108,P108)</f>
        <v>95</v>
      </c>
      <c r="I108" s="38">
        <v>29.6</v>
      </c>
      <c r="J108" s="73">
        <f t="shared" ref="J108:J109" si="134">IF(I108&gt;7.98,U108,P108)</f>
        <v>175</v>
      </c>
      <c r="K108" s="38">
        <v>67.290000000000006</v>
      </c>
      <c r="L108" s="12">
        <f t="shared" ref="L108:L109" si="135">IF(K108=0,P108,V108)</f>
        <v>62</v>
      </c>
      <c r="M108" s="73">
        <f t="shared" ref="M108:M109" si="136">SUM(F108+H108+J108+L108)</f>
        <v>424</v>
      </c>
      <c r="N108" s="31">
        <f t="shared" ref="N108:N122" si="137">RANK(M108,$M$108:$M$136,0)</f>
        <v>7</v>
      </c>
      <c r="O108">
        <f t="shared" ref="O108:O109" si="138">IF(E108&lt;10.7,Q108,P108)</f>
        <v>92</v>
      </c>
      <c r="P108" s="32">
        <v>0</v>
      </c>
      <c r="Q108" s="73">
        <f>TRUNC(36.6476*POWER(10.7-E108,1.81))</f>
        <v>92</v>
      </c>
      <c r="R108" s="32">
        <v>0</v>
      </c>
      <c r="S108" s="73">
        <f>TRUNC(0.188807*POWER(G108-213,1.41))</f>
        <v>95</v>
      </c>
      <c r="T108" s="32">
        <v>0</v>
      </c>
      <c r="U108" s="73">
        <f>TRUNC(7.86*POWER(I108-7.98,1.01))</f>
        <v>175</v>
      </c>
      <c r="V108" s="32">
        <f>IF(K108&lt;75,W108,P108)</f>
        <v>62</v>
      </c>
      <c r="W108" s="33">
        <f>TRUNC(1.53775*POWER(75-K108,1.81))</f>
        <v>62</v>
      </c>
    </row>
    <row r="109" spans="2:27" ht="15" customHeight="1" x14ac:dyDescent="0.2">
      <c r="B109" s="13">
        <v>2</v>
      </c>
      <c r="C109" s="7" t="s">
        <v>61</v>
      </c>
      <c r="D109" s="36" t="s">
        <v>91</v>
      </c>
      <c r="E109" s="38">
        <v>8.48</v>
      </c>
      <c r="F109" s="10">
        <f t="shared" si="132"/>
        <v>155</v>
      </c>
      <c r="G109" s="38">
        <v>317</v>
      </c>
      <c r="H109" s="73">
        <f t="shared" si="133"/>
        <v>131</v>
      </c>
      <c r="I109" s="38">
        <v>27.65</v>
      </c>
      <c r="J109" s="73">
        <f t="shared" si="134"/>
        <v>159</v>
      </c>
      <c r="K109" s="38">
        <v>60.68</v>
      </c>
      <c r="L109" s="12">
        <f t="shared" si="135"/>
        <v>190</v>
      </c>
      <c r="M109" s="73">
        <f t="shared" si="136"/>
        <v>635</v>
      </c>
      <c r="N109" s="31">
        <f t="shared" si="137"/>
        <v>1</v>
      </c>
      <c r="O109">
        <f t="shared" si="138"/>
        <v>155</v>
      </c>
      <c r="P109" s="32">
        <v>0</v>
      </c>
      <c r="Q109" s="73">
        <f t="shared" ref="Q109:Q110" si="139">TRUNC(36.6476*POWER(10.7-E109,1.81))</f>
        <v>155</v>
      </c>
      <c r="R109" s="32">
        <v>0</v>
      </c>
      <c r="S109" s="73">
        <f t="shared" ref="S109:S128" si="140">TRUNC(0.188807*POWER(G109-213,1.41))</f>
        <v>131</v>
      </c>
      <c r="T109" s="32">
        <v>0</v>
      </c>
      <c r="U109" s="73">
        <f t="shared" ref="U109:U110" si="141">TRUNC(7.86*POWER(I109-7.98,1.01))</f>
        <v>159</v>
      </c>
      <c r="V109" s="32">
        <f t="shared" ref="V109:V110" si="142">IF(K109&lt;75,W109,P109)</f>
        <v>190</v>
      </c>
      <c r="W109" s="33">
        <f t="shared" ref="W109:W110" si="143">TRUNC(1.53775*POWER(75-K109,1.81))</f>
        <v>190</v>
      </c>
    </row>
    <row r="110" spans="2:27" ht="15" customHeight="1" x14ac:dyDescent="0.2">
      <c r="B110" s="6">
        <v>3</v>
      </c>
      <c r="C110" s="7" t="s">
        <v>62</v>
      </c>
      <c r="D110" s="36" t="s">
        <v>91</v>
      </c>
      <c r="E110" s="38">
        <v>9.9</v>
      </c>
      <c r="F110" s="10">
        <f t="shared" ref="F110:F128" si="144">IF(E110=0,P110,O110)</f>
        <v>24</v>
      </c>
      <c r="G110" s="38">
        <v>261</v>
      </c>
      <c r="H110" s="73">
        <f t="shared" ref="H110:H128" si="145">IF(G110&gt;213,S110,P110)</f>
        <v>44</v>
      </c>
      <c r="I110" s="38">
        <v>12.36</v>
      </c>
      <c r="J110" s="73">
        <f t="shared" ref="J110:J128" si="146">IF(I110&gt;7.98,U110,P110)</f>
        <v>34</v>
      </c>
      <c r="K110" s="38">
        <v>72.260000000000005</v>
      </c>
      <c r="L110" s="12">
        <f t="shared" ref="L110:L128" si="147">IF(K110=0,P110,V110)</f>
        <v>9</v>
      </c>
      <c r="M110" s="73">
        <f t="shared" ref="M110:M128" si="148">SUM(F110+H110+J110+L110)</f>
        <v>111</v>
      </c>
      <c r="N110" s="31">
        <f t="shared" si="137"/>
        <v>14</v>
      </c>
      <c r="O110">
        <f t="shared" ref="O110:O128" si="149">IF(E110&lt;10.7,Q110,P110)</f>
        <v>24</v>
      </c>
      <c r="P110" s="32">
        <v>0</v>
      </c>
      <c r="Q110" s="73">
        <f t="shared" si="139"/>
        <v>24</v>
      </c>
      <c r="R110" s="32">
        <v>0</v>
      </c>
      <c r="S110" s="73">
        <f t="shared" si="140"/>
        <v>44</v>
      </c>
      <c r="T110" s="32">
        <v>0</v>
      </c>
      <c r="U110" s="73">
        <f t="shared" si="141"/>
        <v>34</v>
      </c>
      <c r="V110" s="32">
        <f t="shared" si="142"/>
        <v>9</v>
      </c>
      <c r="W110" s="33">
        <f t="shared" si="143"/>
        <v>9</v>
      </c>
    </row>
    <row r="111" spans="2:27" ht="15" customHeight="1" x14ac:dyDescent="0.2">
      <c r="B111" s="13">
        <v>4</v>
      </c>
      <c r="C111" s="7" t="s">
        <v>63</v>
      </c>
      <c r="D111" s="36" t="s">
        <v>91</v>
      </c>
      <c r="E111" s="38">
        <v>9.42</v>
      </c>
      <c r="F111" s="10">
        <f t="shared" si="144"/>
        <v>57</v>
      </c>
      <c r="G111" s="38">
        <v>295</v>
      </c>
      <c r="H111" s="73">
        <f t="shared" si="145"/>
        <v>94</v>
      </c>
      <c r="I111" s="38">
        <v>13.89</v>
      </c>
      <c r="J111" s="73">
        <f t="shared" si="146"/>
        <v>47</v>
      </c>
      <c r="K111" s="38">
        <v>64.47</v>
      </c>
      <c r="L111" s="12">
        <f t="shared" si="147"/>
        <v>109</v>
      </c>
      <c r="M111" s="73">
        <f t="shared" si="148"/>
        <v>307</v>
      </c>
      <c r="N111" s="31">
        <f t="shared" si="137"/>
        <v>8</v>
      </c>
      <c r="O111">
        <f t="shared" si="149"/>
        <v>57</v>
      </c>
      <c r="P111" s="32">
        <v>0</v>
      </c>
      <c r="Q111" s="73">
        <f t="shared" ref="Q111:Q128" si="150">TRUNC(36.6476*POWER(10.7-E111,1.81))</f>
        <v>57</v>
      </c>
      <c r="R111" s="32">
        <v>0</v>
      </c>
      <c r="S111" s="73">
        <f t="shared" si="140"/>
        <v>94</v>
      </c>
      <c r="T111" s="32">
        <v>0</v>
      </c>
      <c r="U111" s="73">
        <f t="shared" ref="U111:U128" si="151">TRUNC(7.86*POWER(I111-7.98,1.01))</f>
        <v>47</v>
      </c>
      <c r="V111" s="32">
        <f t="shared" ref="V111:V128" si="152">IF(K111&lt;75,W111,P111)</f>
        <v>109</v>
      </c>
      <c r="W111" s="33">
        <f t="shared" ref="W111:W128" si="153">TRUNC(1.53775*POWER(75-K111,1.81))</f>
        <v>109</v>
      </c>
    </row>
    <row r="112" spans="2:27" ht="15" customHeight="1" x14ac:dyDescent="0.2">
      <c r="B112" s="6">
        <v>5</v>
      </c>
      <c r="C112" s="7" t="s">
        <v>64</v>
      </c>
      <c r="D112" s="36" t="s">
        <v>91</v>
      </c>
      <c r="E112" s="38"/>
      <c r="F112" s="10">
        <f t="shared" si="144"/>
        <v>0</v>
      </c>
      <c r="G112" s="38"/>
      <c r="H112" s="73">
        <f t="shared" si="145"/>
        <v>0</v>
      </c>
      <c r="I112" s="38"/>
      <c r="J112" s="73">
        <f t="shared" si="146"/>
        <v>0</v>
      </c>
      <c r="K112" s="38"/>
      <c r="L112" s="12">
        <f t="shared" si="147"/>
        <v>0</v>
      </c>
      <c r="M112" s="73">
        <f t="shared" si="148"/>
        <v>0</v>
      </c>
      <c r="N112" s="31">
        <f t="shared" si="137"/>
        <v>24</v>
      </c>
      <c r="O112">
        <f t="shared" si="149"/>
        <v>2674</v>
      </c>
      <c r="P112" s="32">
        <v>0</v>
      </c>
      <c r="Q112" s="73">
        <f t="shared" si="150"/>
        <v>2674</v>
      </c>
      <c r="R112" s="32">
        <v>0</v>
      </c>
      <c r="S112" s="73" t="e">
        <f t="shared" si="140"/>
        <v>#NUM!</v>
      </c>
      <c r="T112" s="32">
        <v>0</v>
      </c>
      <c r="U112" s="73" t="e">
        <f t="shared" si="151"/>
        <v>#NUM!</v>
      </c>
      <c r="V112" s="32">
        <f t="shared" si="152"/>
        <v>3808</v>
      </c>
      <c r="W112" s="33">
        <f t="shared" si="153"/>
        <v>3808</v>
      </c>
    </row>
    <row r="113" spans="2:23" ht="15" customHeight="1" x14ac:dyDescent="0.2">
      <c r="B113" s="13">
        <v>6</v>
      </c>
      <c r="C113" s="7" t="s">
        <v>65</v>
      </c>
      <c r="D113" s="36" t="s">
        <v>91</v>
      </c>
      <c r="E113" s="38">
        <v>9.61</v>
      </c>
      <c r="F113" s="10">
        <f t="shared" si="144"/>
        <v>42</v>
      </c>
      <c r="G113" s="38">
        <v>274</v>
      </c>
      <c r="H113" s="73">
        <f t="shared" si="145"/>
        <v>62</v>
      </c>
      <c r="I113" s="38">
        <v>15.34</v>
      </c>
      <c r="J113" s="73">
        <f t="shared" si="146"/>
        <v>59</v>
      </c>
      <c r="K113" s="38">
        <v>66.77</v>
      </c>
      <c r="L113" s="12">
        <f t="shared" si="147"/>
        <v>69</v>
      </c>
      <c r="M113" s="73">
        <f t="shared" si="148"/>
        <v>232</v>
      </c>
      <c r="N113" s="31">
        <f t="shared" si="137"/>
        <v>10</v>
      </c>
      <c r="O113">
        <f t="shared" si="149"/>
        <v>42</v>
      </c>
      <c r="P113" s="32">
        <v>0</v>
      </c>
      <c r="Q113" s="73">
        <f t="shared" si="150"/>
        <v>42</v>
      </c>
      <c r="R113" s="32">
        <v>0</v>
      </c>
      <c r="S113" s="73">
        <f t="shared" si="140"/>
        <v>62</v>
      </c>
      <c r="T113" s="32">
        <v>0</v>
      </c>
      <c r="U113" s="73">
        <f t="shared" si="151"/>
        <v>59</v>
      </c>
      <c r="V113" s="32">
        <f t="shared" si="152"/>
        <v>69</v>
      </c>
      <c r="W113" s="33">
        <f t="shared" si="153"/>
        <v>69</v>
      </c>
    </row>
    <row r="114" spans="2:23" ht="15" customHeight="1" x14ac:dyDescent="0.25">
      <c r="B114" s="6">
        <v>7</v>
      </c>
      <c r="C114" s="14" t="s">
        <v>66</v>
      </c>
      <c r="D114" s="36" t="s">
        <v>91</v>
      </c>
      <c r="E114" s="38">
        <v>8.89</v>
      </c>
      <c r="F114" s="10">
        <f t="shared" si="144"/>
        <v>107</v>
      </c>
      <c r="G114" s="38">
        <v>302</v>
      </c>
      <c r="H114" s="73">
        <f t="shared" si="145"/>
        <v>105</v>
      </c>
      <c r="I114" s="38">
        <v>15.68</v>
      </c>
      <c r="J114" s="73">
        <f t="shared" si="146"/>
        <v>61</v>
      </c>
      <c r="K114" s="38">
        <v>57.42</v>
      </c>
      <c r="L114" s="12">
        <f t="shared" si="147"/>
        <v>275</v>
      </c>
      <c r="M114" s="73">
        <f t="shared" si="148"/>
        <v>548</v>
      </c>
      <c r="N114" s="31">
        <f t="shared" si="137"/>
        <v>4</v>
      </c>
      <c r="O114">
        <f t="shared" si="149"/>
        <v>107</v>
      </c>
      <c r="P114" s="32">
        <v>0</v>
      </c>
      <c r="Q114" s="73">
        <f t="shared" si="150"/>
        <v>107</v>
      </c>
      <c r="R114" s="32">
        <v>0</v>
      </c>
      <c r="S114" s="73">
        <f t="shared" si="140"/>
        <v>105</v>
      </c>
      <c r="T114" s="32">
        <v>0</v>
      </c>
      <c r="U114" s="73">
        <f t="shared" si="151"/>
        <v>61</v>
      </c>
      <c r="V114" s="32">
        <f t="shared" si="152"/>
        <v>275</v>
      </c>
      <c r="W114" s="33">
        <f t="shared" si="153"/>
        <v>275</v>
      </c>
    </row>
    <row r="115" spans="2:23" ht="15" customHeight="1" x14ac:dyDescent="0.2">
      <c r="B115" s="13">
        <v>8</v>
      </c>
      <c r="C115" s="7" t="s">
        <v>67</v>
      </c>
      <c r="D115" s="36" t="s">
        <v>91</v>
      </c>
      <c r="E115" s="38">
        <v>10.38</v>
      </c>
      <c r="F115" s="10">
        <f t="shared" si="144"/>
        <v>4</v>
      </c>
      <c r="G115" s="38">
        <v>228</v>
      </c>
      <c r="H115" s="73">
        <f t="shared" si="145"/>
        <v>8</v>
      </c>
      <c r="I115" s="38">
        <v>17.989999999999998</v>
      </c>
      <c r="J115" s="73">
        <f t="shared" si="146"/>
        <v>80</v>
      </c>
      <c r="K115" s="38">
        <v>77.709999999999994</v>
      </c>
      <c r="L115" s="12">
        <f t="shared" si="147"/>
        <v>0</v>
      </c>
      <c r="M115" s="73">
        <f t="shared" si="148"/>
        <v>92</v>
      </c>
      <c r="N115" s="31">
        <f t="shared" si="137"/>
        <v>15</v>
      </c>
      <c r="O115">
        <f t="shared" si="149"/>
        <v>4</v>
      </c>
      <c r="P115" s="32">
        <v>0</v>
      </c>
      <c r="Q115" s="73">
        <f t="shared" si="150"/>
        <v>4</v>
      </c>
      <c r="R115" s="32">
        <v>0</v>
      </c>
      <c r="S115" s="73">
        <f t="shared" si="140"/>
        <v>8</v>
      </c>
      <c r="T115" s="32">
        <v>0</v>
      </c>
      <c r="U115" s="73">
        <f t="shared" si="151"/>
        <v>80</v>
      </c>
      <c r="V115" s="32">
        <f t="shared" si="152"/>
        <v>0</v>
      </c>
      <c r="W115" s="33" t="e">
        <f t="shared" si="153"/>
        <v>#NUM!</v>
      </c>
    </row>
    <row r="116" spans="2:23" ht="15" customHeight="1" x14ac:dyDescent="0.2">
      <c r="B116" s="6">
        <v>9</v>
      </c>
      <c r="C116" s="7" t="s">
        <v>68</v>
      </c>
      <c r="D116" s="36" t="s">
        <v>91</v>
      </c>
      <c r="E116" s="38">
        <v>9.1199999999999992</v>
      </c>
      <c r="F116" s="10">
        <f t="shared" si="144"/>
        <v>83</v>
      </c>
      <c r="G116" s="38">
        <v>311</v>
      </c>
      <c r="H116" s="73">
        <f t="shared" si="145"/>
        <v>121</v>
      </c>
      <c r="I116" s="38">
        <v>18.43</v>
      </c>
      <c r="J116" s="73">
        <f t="shared" si="146"/>
        <v>84</v>
      </c>
      <c r="K116" s="38">
        <v>62.72</v>
      </c>
      <c r="L116" s="12">
        <f t="shared" si="147"/>
        <v>143</v>
      </c>
      <c r="M116" s="73">
        <f t="shared" si="148"/>
        <v>431</v>
      </c>
      <c r="N116" s="31">
        <f t="shared" si="137"/>
        <v>6</v>
      </c>
      <c r="O116">
        <f t="shared" si="149"/>
        <v>83</v>
      </c>
      <c r="P116" s="32">
        <v>0</v>
      </c>
      <c r="Q116" s="73">
        <f t="shared" si="150"/>
        <v>83</v>
      </c>
      <c r="R116" s="32">
        <v>0</v>
      </c>
      <c r="S116" s="73">
        <f t="shared" si="140"/>
        <v>121</v>
      </c>
      <c r="T116" s="32">
        <v>0</v>
      </c>
      <c r="U116" s="73">
        <f t="shared" si="151"/>
        <v>84</v>
      </c>
      <c r="V116" s="32">
        <f t="shared" si="152"/>
        <v>143</v>
      </c>
      <c r="W116" s="33">
        <f t="shared" si="153"/>
        <v>143</v>
      </c>
    </row>
    <row r="117" spans="2:23" ht="15" customHeight="1" x14ac:dyDescent="0.2">
      <c r="B117" s="13">
        <v>10</v>
      </c>
      <c r="C117" s="7" t="s">
        <v>69</v>
      </c>
      <c r="D117" s="36" t="s">
        <v>91</v>
      </c>
      <c r="E117" s="38">
        <v>9.02</v>
      </c>
      <c r="F117" s="10">
        <f t="shared" si="144"/>
        <v>93</v>
      </c>
      <c r="G117" s="38">
        <v>334</v>
      </c>
      <c r="H117" s="73">
        <f t="shared" ref="H117:H123" si="154">IF(G117&gt;213,S117,P117)</f>
        <v>163</v>
      </c>
      <c r="I117" s="38">
        <v>18.41</v>
      </c>
      <c r="J117" s="73">
        <f t="shared" ref="J117:J123" si="155">IF(I117&gt;7.98,U117,P117)</f>
        <v>83</v>
      </c>
      <c r="K117" s="38">
        <v>59.4</v>
      </c>
      <c r="L117" s="12">
        <f t="shared" ref="L117:L123" si="156">IF(K117=0,P117,V117)</f>
        <v>222</v>
      </c>
      <c r="M117" s="73">
        <f t="shared" si="148"/>
        <v>561</v>
      </c>
      <c r="N117" s="31">
        <f t="shared" si="137"/>
        <v>3</v>
      </c>
      <c r="O117">
        <f t="shared" ref="O117:O122" si="157">IF(E117&lt;10.7,Q117,P117)</f>
        <v>93</v>
      </c>
      <c r="P117" s="32">
        <v>0</v>
      </c>
      <c r="Q117" s="73">
        <f t="shared" ref="Q117:Q122" si="158">TRUNC(36.6476*POWER(10.7-E117,1.81))</f>
        <v>93</v>
      </c>
      <c r="R117" s="32">
        <v>0</v>
      </c>
      <c r="S117" s="73">
        <f t="shared" ref="S117:S123" si="159">TRUNC(0.188807*POWER(G117-213,1.41))</f>
        <v>163</v>
      </c>
      <c r="T117" s="32">
        <v>0</v>
      </c>
      <c r="U117" s="73">
        <f t="shared" ref="U117:U123" si="160">TRUNC(7.86*POWER(I117-7.98,1.01))</f>
        <v>83</v>
      </c>
      <c r="V117" s="32">
        <f t="shared" ref="V117:V123" si="161">IF(K117&lt;75,W117,P117)</f>
        <v>222</v>
      </c>
      <c r="W117" s="33">
        <f t="shared" ref="W117:W123" si="162">TRUNC(1.53775*POWER(75-K117,1.81))</f>
        <v>222</v>
      </c>
    </row>
    <row r="118" spans="2:23" ht="15" customHeight="1" x14ac:dyDescent="0.2">
      <c r="B118" s="6">
        <v>11</v>
      </c>
      <c r="C118" s="7" t="s">
        <v>383</v>
      </c>
      <c r="D118" s="36" t="s">
        <v>91</v>
      </c>
      <c r="E118" s="38">
        <v>10.02</v>
      </c>
      <c r="F118" s="10">
        <f t="shared" si="144"/>
        <v>18</v>
      </c>
      <c r="G118" s="38">
        <v>225</v>
      </c>
      <c r="H118" s="73">
        <f t="shared" si="154"/>
        <v>6</v>
      </c>
      <c r="I118" s="38">
        <v>8.77</v>
      </c>
      <c r="J118" s="73">
        <f t="shared" si="155"/>
        <v>6</v>
      </c>
      <c r="K118" s="38">
        <v>75.53</v>
      </c>
      <c r="L118" s="12">
        <f t="shared" si="156"/>
        <v>0</v>
      </c>
      <c r="M118" s="73">
        <f t="shared" si="148"/>
        <v>30</v>
      </c>
      <c r="N118" s="31">
        <f t="shared" si="137"/>
        <v>21</v>
      </c>
      <c r="O118">
        <f t="shared" si="157"/>
        <v>18</v>
      </c>
      <c r="P118" s="32">
        <v>0</v>
      </c>
      <c r="Q118" s="73">
        <f t="shared" si="158"/>
        <v>18</v>
      </c>
      <c r="R118" s="32">
        <v>0</v>
      </c>
      <c r="S118" s="73">
        <f t="shared" si="159"/>
        <v>6</v>
      </c>
      <c r="T118" s="32">
        <v>0</v>
      </c>
      <c r="U118" s="73">
        <f t="shared" si="160"/>
        <v>6</v>
      </c>
      <c r="V118" s="32">
        <f t="shared" si="161"/>
        <v>0</v>
      </c>
      <c r="W118" s="33" t="e">
        <f t="shared" si="162"/>
        <v>#NUM!</v>
      </c>
    </row>
    <row r="119" spans="2:23" ht="15" customHeight="1" x14ac:dyDescent="0.2">
      <c r="B119" s="13">
        <v>12</v>
      </c>
      <c r="C119" s="7" t="s">
        <v>70</v>
      </c>
      <c r="D119" s="36" t="s">
        <v>106</v>
      </c>
      <c r="E119" s="38"/>
      <c r="F119" s="10">
        <f t="shared" si="144"/>
        <v>0</v>
      </c>
      <c r="G119" s="38"/>
      <c r="H119" s="73">
        <f t="shared" si="154"/>
        <v>0</v>
      </c>
      <c r="I119" s="38"/>
      <c r="J119" s="73">
        <f t="shared" si="155"/>
        <v>0</v>
      </c>
      <c r="K119" s="38"/>
      <c r="L119" s="12">
        <f t="shared" si="156"/>
        <v>0</v>
      </c>
      <c r="M119" s="73">
        <f t="shared" si="148"/>
        <v>0</v>
      </c>
      <c r="N119" s="31">
        <f t="shared" si="137"/>
        <v>24</v>
      </c>
      <c r="O119">
        <f t="shared" si="157"/>
        <v>2674</v>
      </c>
      <c r="P119" s="32">
        <v>0</v>
      </c>
      <c r="Q119" s="73">
        <f t="shared" si="158"/>
        <v>2674</v>
      </c>
      <c r="R119" s="32">
        <v>0</v>
      </c>
      <c r="S119" s="73" t="e">
        <f t="shared" si="159"/>
        <v>#NUM!</v>
      </c>
      <c r="T119" s="32">
        <v>0</v>
      </c>
      <c r="U119" s="73" t="e">
        <f t="shared" si="160"/>
        <v>#NUM!</v>
      </c>
      <c r="V119" s="32">
        <f t="shared" si="161"/>
        <v>3808</v>
      </c>
      <c r="W119" s="33">
        <f t="shared" si="162"/>
        <v>3808</v>
      </c>
    </row>
    <row r="120" spans="2:23" ht="15" customHeight="1" x14ac:dyDescent="0.2">
      <c r="B120" s="6"/>
      <c r="C120" s="7" t="s">
        <v>72</v>
      </c>
      <c r="D120" s="36" t="s">
        <v>106</v>
      </c>
      <c r="E120" s="38"/>
      <c r="F120" s="10">
        <f t="shared" si="144"/>
        <v>0</v>
      </c>
      <c r="G120" s="38"/>
      <c r="H120" s="73">
        <f t="shared" si="154"/>
        <v>0</v>
      </c>
      <c r="I120" s="38"/>
      <c r="J120" s="73">
        <f t="shared" si="155"/>
        <v>0</v>
      </c>
      <c r="K120" s="38"/>
      <c r="L120" s="12">
        <f t="shared" si="156"/>
        <v>0</v>
      </c>
      <c r="M120" s="73"/>
      <c r="N120" s="31">
        <f t="shared" si="137"/>
        <v>24</v>
      </c>
      <c r="O120">
        <f t="shared" si="157"/>
        <v>2674</v>
      </c>
      <c r="P120" s="32">
        <v>0</v>
      </c>
      <c r="Q120" s="73">
        <f t="shared" si="158"/>
        <v>2674</v>
      </c>
      <c r="R120" s="32">
        <v>0</v>
      </c>
      <c r="S120" s="73" t="e">
        <f t="shared" si="159"/>
        <v>#NUM!</v>
      </c>
      <c r="T120" s="32">
        <v>0</v>
      </c>
      <c r="U120" s="73" t="e">
        <f t="shared" si="160"/>
        <v>#NUM!</v>
      </c>
      <c r="V120" s="32">
        <f t="shared" si="161"/>
        <v>3808</v>
      </c>
      <c r="W120" s="33">
        <f t="shared" si="162"/>
        <v>3808</v>
      </c>
    </row>
    <row r="121" spans="2:23" ht="15" customHeight="1" x14ac:dyDescent="0.2">
      <c r="B121" s="6">
        <v>13</v>
      </c>
      <c r="C121" s="7" t="s">
        <v>73</v>
      </c>
      <c r="D121" s="36" t="s">
        <v>106</v>
      </c>
      <c r="E121" s="38">
        <v>8.75</v>
      </c>
      <c r="F121" s="10">
        <f t="shared" si="144"/>
        <v>122</v>
      </c>
      <c r="G121" s="38">
        <v>332</v>
      </c>
      <c r="H121" s="73">
        <f t="shared" si="154"/>
        <v>159</v>
      </c>
      <c r="I121" s="38">
        <v>28.4</v>
      </c>
      <c r="J121" s="73">
        <f t="shared" si="155"/>
        <v>165</v>
      </c>
      <c r="K121" s="38">
        <v>61.42</v>
      </c>
      <c r="L121" s="12">
        <f t="shared" si="156"/>
        <v>172</v>
      </c>
      <c r="M121" s="73">
        <f t="shared" si="148"/>
        <v>618</v>
      </c>
      <c r="N121" s="31">
        <f t="shared" si="137"/>
        <v>2</v>
      </c>
      <c r="O121">
        <f t="shared" si="157"/>
        <v>122</v>
      </c>
      <c r="P121" s="32">
        <v>0</v>
      </c>
      <c r="Q121" s="73">
        <f t="shared" si="158"/>
        <v>122</v>
      </c>
      <c r="R121" s="32">
        <v>0</v>
      </c>
      <c r="S121" s="73">
        <f t="shared" si="159"/>
        <v>159</v>
      </c>
      <c r="T121" s="32">
        <v>0</v>
      </c>
      <c r="U121" s="73">
        <f t="shared" si="160"/>
        <v>165</v>
      </c>
      <c r="V121" s="32">
        <f t="shared" si="161"/>
        <v>172</v>
      </c>
      <c r="W121" s="33">
        <f t="shared" si="162"/>
        <v>172</v>
      </c>
    </row>
    <row r="122" spans="2:23" ht="15" customHeight="1" x14ac:dyDescent="0.2">
      <c r="B122" s="6">
        <v>15</v>
      </c>
      <c r="C122" s="7" t="s">
        <v>74</v>
      </c>
      <c r="D122" s="36" t="s">
        <v>106</v>
      </c>
      <c r="E122" s="38">
        <v>9.44</v>
      </c>
      <c r="F122" s="10">
        <f t="shared" si="144"/>
        <v>55</v>
      </c>
      <c r="G122" s="38">
        <v>295</v>
      </c>
      <c r="H122" s="73">
        <f t="shared" si="154"/>
        <v>94</v>
      </c>
      <c r="I122" s="38">
        <v>16.8</v>
      </c>
      <c r="J122" s="73">
        <f t="shared" si="155"/>
        <v>70</v>
      </c>
      <c r="K122" s="38">
        <v>66.84</v>
      </c>
      <c r="L122" s="12">
        <f t="shared" si="156"/>
        <v>68</v>
      </c>
      <c r="M122" s="73">
        <f t="shared" si="148"/>
        <v>287</v>
      </c>
      <c r="N122" s="31">
        <f t="shared" si="137"/>
        <v>9</v>
      </c>
      <c r="O122">
        <f t="shared" si="157"/>
        <v>55</v>
      </c>
      <c r="P122" s="32">
        <v>0</v>
      </c>
      <c r="Q122" s="73">
        <f t="shared" si="158"/>
        <v>55</v>
      </c>
      <c r="R122" s="32">
        <v>0</v>
      </c>
      <c r="S122" s="73">
        <f t="shared" si="159"/>
        <v>94</v>
      </c>
      <c r="T122" s="32">
        <v>0</v>
      </c>
      <c r="U122" s="73">
        <f t="shared" si="160"/>
        <v>70</v>
      </c>
      <c r="V122" s="32">
        <f t="shared" si="161"/>
        <v>68</v>
      </c>
      <c r="W122" s="33">
        <f t="shared" si="162"/>
        <v>68</v>
      </c>
    </row>
    <row r="123" spans="2:23" ht="15" customHeight="1" x14ac:dyDescent="0.2">
      <c r="B123" s="13">
        <v>16</v>
      </c>
      <c r="C123" s="7" t="s">
        <v>75</v>
      </c>
      <c r="D123" s="36" t="s">
        <v>106</v>
      </c>
      <c r="E123" s="38">
        <v>10.45</v>
      </c>
      <c r="F123" s="10">
        <f t="shared" si="144"/>
        <v>2</v>
      </c>
      <c r="G123" s="38">
        <v>234</v>
      </c>
      <c r="H123" s="73">
        <f t="shared" si="154"/>
        <v>13</v>
      </c>
      <c r="I123" s="38">
        <v>15</v>
      </c>
      <c r="J123" s="73">
        <f t="shared" si="155"/>
        <v>56</v>
      </c>
      <c r="K123" s="38">
        <v>76.760000000000005</v>
      </c>
      <c r="L123" s="12">
        <f t="shared" si="156"/>
        <v>0</v>
      </c>
      <c r="M123" s="73">
        <f t="shared" si="148"/>
        <v>71</v>
      </c>
      <c r="N123" s="31">
        <f t="shared" ref="N123:N128" si="163">RANK(M123,$M$108:$M$136,0)</f>
        <v>16</v>
      </c>
      <c r="O123">
        <f t="shared" si="149"/>
        <v>2</v>
      </c>
      <c r="P123" s="32">
        <v>0</v>
      </c>
      <c r="Q123" s="73">
        <f t="shared" si="150"/>
        <v>2</v>
      </c>
      <c r="R123" s="32">
        <v>0</v>
      </c>
      <c r="S123" s="73">
        <f t="shared" si="159"/>
        <v>13</v>
      </c>
      <c r="T123" s="32">
        <v>0</v>
      </c>
      <c r="U123" s="73">
        <f t="shared" si="160"/>
        <v>56</v>
      </c>
      <c r="V123" s="32">
        <f t="shared" si="161"/>
        <v>0</v>
      </c>
      <c r="W123" s="33" t="e">
        <f t="shared" si="162"/>
        <v>#NUM!</v>
      </c>
    </row>
    <row r="124" spans="2:23" ht="15" customHeight="1" x14ac:dyDescent="0.2">
      <c r="B124" s="13">
        <v>18</v>
      </c>
      <c r="C124" s="7" t="s">
        <v>76</v>
      </c>
      <c r="D124" s="36" t="s">
        <v>106</v>
      </c>
      <c r="E124" s="38">
        <v>9.4499999999999993</v>
      </c>
      <c r="F124" s="10">
        <f t="shared" si="144"/>
        <v>54</v>
      </c>
      <c r="G124" s="38">
        <v>275</v>
      </c>
      <c r="H124" s="73">
        <f t="shared" si="145"/>
        <v>63</v>
      </c>
      <c r="I124" s="38">
        <v>19.940000000000001</v>
      </c>
      <c r="J124" s="73">
        <f t="shared" si="146"/>
        <v>96</v>
      </c>
      <c r="K124" s="38">
        <v>73.77</v>
      </c>
      <c r="L124" s="12">
        <f t="shared" si="147"/>
        <v>2</v>
      </c>
      <c r="M124" s="73">
        <f t="shared" si="148"/>
        <v>215</v>
      </c>
      <c r="N124" s="31">
        <f t="shared" si="163"/>
        <v>12</v>
      </c>
      <c r="O124">
        <f t="shared" si="149"/>
        <v>54</v>
      </c>
      <c r="P124" s="32">
        <v>0</v>
      </c>
      <c r="Q124" s="73">
        <f t="shared" si="150"/>
        <v>54</v>
      </c>
      <c r="R124" s="32">
        <v>0</v>
      </c>
      <c r="S124" s="73">
        <f t="shared" si="140"/>
        <v>63</v>
      </c>
      <c r="T124" s="32">
        <v>0</v>
      </c>
      <c r="U124" s="73">
        <f t="shared" si="151"/>
        <v>96</v>
      </c>
      <c r="V124" s="32">
        <f t="shared" si="152"/>
        <v>2</v>
      </c>
      <c r="W124" s="33">
        <f t="shared" si="153"/>
        <v>2</v>
      </c>
    </row>
    <row r="125" spans="2:23" ht="15" customHeight="1" x14ac:dyDescent="0.2">
      <c r="B125" s="6">
        <v>19</v>
      </c>
      <c r="C125" s="7" t="s">
        <v>77</v>
      </c>
      <c r="D125" s="36" t="s">
        <v>106</v>
      </c>
      <c r="E125" s="38">
        <v>10.7</v>
      </c>
      <c r="F125" s="10">
        <f t="shared" si="144"/>
        <v>0</v>
      </c>
      <c r="G125" s="38">
        <v>247</v>
      </c>
      <c r="H125" s="73">
        <f t="shared" si="145"/>
        <v>27</v>
      </c>
      <c r="I125" s="38">
        <v>10.71</v>
      </c>
      <c r="J125" s="73">
        <f t="shared" si="146"/>
        <v>21</v>
      </c>
      <c r="K125" s="38">
        <v>90.39</v>
      </c>
      <c r="L125" s="12">
        <f t="shared" si="147"/>
        <v>0</v>
      </c>
      <c r="M125" s="73">
        <f t="shared" si="148"/>
        <v>48</v>
      </c>
      <c r="N125" s="31">
        <f t="shared" si="163"/>
        <v>18</v>
      </c>
      <c r="O125">
        <f t="shared" si="149"/>
        <v>0</v>
      </c>
      <c r="P125" s="32">
        <v>0</v>
      </c>
      <c r="Q125" s="73">
        <f t="shared" si="150"/>
        <v>0</v>
      </c>
      <c r="R125" s="32">
        <v>0</v>
      </c>
      <c r="S125" s="73">
        <f t="shared" si="140"/>
        <v>27</v>
      </c>
      <c r="T125" s="32">
        <v>0</v>
      </c>
      <c r="U125" s="73">
        <f t="shared" si="151"/>
        <v>21</v>
      </c>
      <c r="V125" s="32">
        <f t="shared" si="152"/>
        <v>0</v>
      </c>
      <c r="W125" s="33" t="e">
        <f t="shared" si="153"/>
        <v>#NUM!</v>
      </c>
    </row>
    <row r="126" spans="2:23" ht="15" customHeight="1" x14ac:dyDescent="0.2">
      <c r="B126" s="13">
        <v>20</v>
      </c>
      <c r="C126" s="7" t="s">
        <v>78</v>
      </c>
      <c r="D126" s="36" t="s">
        <v>106</v>
      </c>
      <c r="E126" s="38">
        <v>8.84</v>
      </c>
      <c r="F126" s="10">
        <f t="shared" si="144"/>
        <v>112</v>
      </c>
      <c r="G126" s="38">
        <v>292</v>
      </c>
      <c r="H126" s="73">
        <f t="shared" si="145"/>
        <v>89</v>
      </c>
      <c r="I126" s="38">
        <v>18.579999999999998</v>
      </c>
      <c r="J126" s="73">
        <f t="shared" si="146"/>
        <v>85</v>
      </c>
      <c r="K126" s="38">
        <v>58.25</v>
      </c>
      <c r="L126" s="12">
        <f t="shared" si="147"/>
        <v>252</v>
      </c>
      <c r="M126" s="73">
        <f t="shared" si="148"/>
        <v>538</v>
      </c>
      <c r="N126" s="31">
        <f t="shared" si="163"/>
        <v>5</v>
      </c>
      <c r="O126">
        <f t="shared" si="149"/>
        <v>112</v>
      </c>
      <c r="P126" s="32">
        <v>0</v>
      </c>
      <c r="Q126" s="73">
        <f t="shared" si="150"/>
        <v>112</v>
      </c>
      <c r="R126" s="32">
        <v>0</v>
      </c>
      <c r="S126" s="73">
        <f t="shared" si="140"/>
        <v>89</v>
      </c>
      <c r="T126" s="32">
        <v>0</v>
      </c>
      <c r="U126" s="73">
        <f t="shared" si="151"/>
        <v>85</v>
      </c>
      <c r="V126" s="32">
        <f t="shared" si="152"/>
        <v>252</v>
      </c>
      <c r="W126" s="33">
        <f t="shared" si="153"/>
        <v>252</v>
      </c>
    </row>
    <row r="127" spans="2:23" ht="15" customHeight="1" x14ac:dyDescent="0.2">
      <c r="B127" s="6">
        <v>21</v>
      </c>
      <c r="C127" s="15" t="s">
        <v>79</v>
      </c>
      <c r="D127" s="36" t="s">
        <v>106</v>
      </c>
      <c r="E127" s="38">
        <v>10.35</v>
      </c>
      <c r="F127" s="10">
        <f t="shared" si="144"/>
        <v>5</v>
      </c>
      <c r="G127" s="38">
        <v>285</v>
      </c>
      <c r="H127" s="73">
        <f t="shared" si="145"/>
        <v>78</v>
      </c>
      <c r="I127" s="38">
        <v>14.01</v>
      </c>
      <c r="J127" s="73">
        <f t="shared" si="146"/>
        <v>48</v>
      </c>
      <c r="K127" s="38">
        <v>76.239999999999995</v>
      </c>
      <c r="L127" s="12">
        <f t="shared" si="147"/>
        <v>0</v>
      </c>
      <c r="M127" s="73">
        <f t="shared" si="148"/>
        <v>131</v>
      </c>
      <c r="N127" s="31">
        <f t="shared" si="163"/>
        <v>13</v>
      </c>
      <c r="O127">
        <f t="shared" si="149"/>
        <v>5</v>
      </c>
      <c r="P127" s="32">
        <v>0</v>
      </c>
      <c r="Q127" s="73">
        <f t="shared" si="150"/>
        <v>5</v>
      </c>
      <c r="R127" s="32">
        <v>0</v>
      </c>
      <c r="S127" s="73">
        <f t="shared" si="140"/>
        <v>78</v>
      </c>
      <c r="T127" s="32">
        <v>0</v>
      </c>
      <c r="U127" s="73">
        <f t="shared" si="151"/>
        <v>48</v>
      </c>
      <c r="V127" s="32">
        <f t="shared" si="152"/>
        <v>0</v>
      </c>
      <c r="W127" s="33" t="e">
        <f t="shared" si="153"/>
        <v>#NUM!</v>
      </c>
    </row>
    <row r="128" spans="2:23" ht="15" customHeight="1" x14ac:dyDescent="0.2">
      <c r="B128" s="80"/>
      <c r="C128" s="7" t="s">
        <v>80</v>
      </c>
      <c r="D128" s="36" t="s">
        <v>106</v>
      </c>
      <c r="E128" s="38">
        <v>11.63</v>
      </c>
      <c r="F128" s="10">
        <f t="shared" si="144"/>
        <v>0</v>
      </c>
      <c r="G128" s="38">
        <v>186</v>
      </c>
      <c r="H128" s="73">
        <f t="shared" si="145"/>
        <v>0</v>
      </c>
      <c r="I128" s="38">
        <v>13.79</v>
      </c>
      <c r="J128" s="73">
        <f t="shared" si="146"/>
        <v>46</v>
      </c>
      <c r="K128" s="38">
        <v>126.42</v>
      </c>
      <c r="L128" s="12">
        <f t="shared" si="147"/>
        <v>0</v>
      </c>
      <c r="M128" s="73">
        <f t="shared" si="148"/>
        <v>46</v>
      </c>
      <c r="N128" s="31">
        <f t="shared" si="163"/>
        <v>19</v>
      </c>
      <c r="O128">
        <f t="shared" si="149"/>
        <v>0</v>
      </c>
      <c r="P128" s="32">
        <v>0</v>
      </c>
      <c r="Q128" s="73" t="e">
        <f t="shared" si="150"/>
        <v>#NUM!</v>
      </c>
      <c r="R128" s="32">
        <v>0</v>
      </c>
      <c r="S128" s="73" t="e">
        <f t="shared" si="140"/>
        <v>#NUM!</v>
      </c>
      <c r="T128" s="32">
        <v>0</v>
      </c>
      <c r="U128" s="73">
        <f t="shared" si="151"/>
        <v>46</v>
      </c>
      <c r="V128" s="32">
        <f t="shared" si="152"/>
        <v>0</v>
      </c>
      <c r="W128" s="33" t="e">
        <f t="shared" si="153"/>
        <v>#NUM!</v>
      </c>
    </row>
    <row r="129" spans="2:23" ht="15" customHeight="1" x14ac:dyDescent="0.2">
      <c r="B129" s="13">
        <v>22</v>
      </c>
      <c r="C129" s="15" t="s">
        <v>81</v>
      </c>
      <c r="D129" s="8" t="s">
        <v>315</v>
      </c>
      <c r="E129" s="38">
        <v>11.04</v>
      </c>
      <c r="F129" s="10">
        <f t="shared" ref="F129:F136" si="164">IF(E129=0,P129,O129)</f>
        <v>0</v>
      </c>
      <c r="G129" s="38">
        <v>181</v>
      </c>
      <c r="H129" s="73">
        <f t="shared" ref="H129:H136" si="165">IF(G129&gt;213,S129,P129)</f>
        <v>0</v>
      </c>
      <c r="I129" s="38">
        <v>12.7</v>
      </c>
      <c r="J129" s="73">
        <f t="shared" ref="J129:J136" si="166">IF(I129&gt;7.98,U129,P129)</f>
        <v>37</v>
      </c>
      <c r="K129" s="38">
        <v>82.52</v>
      </c>
      <c r="L129" s="12">
        <f t="shared" ref="L129:L136" si="167">IF(K129=0,P129,V129)</f>
        <v>0</v>
      </c>
      <c r="M129" s="73">
        <f t="shared" ref="M129:M136" si="168">SUM(F129+H129+J129+L129)</f>
        <v>37</v>
      </c>
      <c r="N129" s="31">
        <f t="shared" ref="N129:N136" si="169">RANK(M129,$M$108:$M$136,0)</f>
        <v>20</v>
      </c>
      <c r="O129">
        <f t="shared" ref="O129:O136" si="170">IF(E129&lt;10.7,Q129,P129)</f>
        <v>0</v>
      </c>
      <c r="P129" s="32">
        <v>0</v>
      </c>
      <c r="Q129" s="73" t="e">
        <f t="shared" ref="Q129:Q136" si="171">TRUNC(36.6476*POWER(10.7-E129,1.81))</f>
        <v>#NUM!</v>
      </c>
      <c r="R129" s="32">
        <v>0</v>
      </c>
      <c r="S129" s="73" t="e">
        <f t="shared" ref="S129:S136" si="172">TRUNC(0.188807*POWER(G129-213,1.41))</f>
        <v>#NUM!</v>
      </c>
      <c r="T129" s="32">
        <v>0</v>
      </c>
      <c r="U129" s="73">
        <f t="shared" ref="U129:U136" si="173">TRUNC(7.86*POWER(I129-7.98,1.01))</f>
        <v>37</v>
      </c>
      <c r="V129" s="32">
        <f t="shared" ref="V129:V136" si="174">IF(K129&lt;75,W129,P129)</f>
        <v>0</v>
      </c>
      <c r="W129" s="33" t="e">
        <f t="shared" ref="W129:W136" si="175">TRUNC(1.53775*POWER(75-K129,1.81))</f>
        <v>#NUM!</v>
      </c>
    </row>
    <row r="130" spans="2:23" ht="15" customHeight="1" x14ac:dyDescent="0.2">
      <c r="B130" s="6">
        <v>23</v>
      </c>
      <c r="C130" s="7" t="s">
        <v>83</v>
      </c>
      <c r="D130" s="8" t="s">
        <v>315</v>
      </c>
      <c r="E130" s="38">
        <v>12.11</v>
      </c>
      <c r="F130" s="10">
        <f t="shared" si="164"/>
        <v>0</v>
      </c>
      <c r="G130" s="38">
        <v>204</v>
      </c>
      <c r="H130" s="73">
        <f t="shared" si="165"/>
        <v>0</v>
      </c>
      <c r="I130" s="38">
        <v>8.9499999999999993</v>
      </c>
      <c r="J130" s="73">
        <f t="shared" si="166"/>
        <v>7</v>
      </c>
      <c r="K130" s="38">
        <v>85.94</v>
      </c>
      <c r="L130" s="12">
        <f t="shared" si="167"/>
        <v>0</v>
      </c>
      <c r="M130" s="73">
        <f t="shared" si="168"/>
        <v>7</v>
      </c>
      <c r="N130" s="31">
        <f t="shared" si="169"/>
        <v>23</v>
      </c>
      <c r="O130">
        <f t="shared" si="170"/>
        <v>0</v>
      </c>
      <c r="P130" s="32">
        <v>0</v>
      </c>
      <c r="Q130" s="73" t="e">
        <f t="shared" si="171"/>
        <v>#NUM!</v>
      </c>
      <c r="R130" s="32">
        <v>0</v>
      </c>
      <c r="S130" s="73" t="e">
        <f t="shared" si="172"/>
        <v>#NUM!</v>
      </c>
      <c r="T130" s="32">
        <v>0</v>
      </c>
      <c r="U130" s="73">
        <f t="shared" si="173"/>
        <v>7</v>
      </c>
      <c r="V130" s="32">
        <f t="shared" si="174"/>
        <v>0</v>
      </c>
      <c r="W130" s="33" t="e">
        <f t="shared" si="175"/>
        <v>#NUM!</v>
      </c>
    </row>
    <row r="131" spans="2:23" ht="15" customHeight="1" x14ac:dyDescent="0.2">
      <c r="B131" s="13">
        <v>24</v>
      </c>
      <c r="C131" s="7" t="s">
        <v>84</v>
      </c>
      <c r="D131" s="8" t="s">
        <v>315</v>
      </c>
      <c r="E131" s="38">
        <v>11.6</v>
      </c>
      <c r="F131" s="10">
        <f t="shared" si="164"/>
        <v>0</v>
      </c>
      <c r="G131" s="38">
        <v>203</v>
      </c>
      <c r="H131" s="73">
        <f t="shared" si="165"/>
        <v>0</v>
      </c>
      <c r="I131" s="38">
        <v>14.4</v>
      </c>
      <c r="J131" s="73">
        <f t="shared" si="166"/>
        <v>51</v>
      </c>
      <c r="K131" s="38">
        <v>81.040000000000006</v>
      </c>
      <c r="L131" s="12">
        <f t="shared" si="167"/>
        <v>0</v>
      </c>
      <c r="M131" s="73">
        <f t="shared" si="168"/>
        <v>51</v>
      </c>
      <c r="N131" s="31">
        <f t="shared" si="169"/>
        <v>17</v>
      </c>
      <c r="O131">
        <f t="shared" si="170"/>
        <v>0</v>
      </c>
      <c r="P131" s="32">
        <v>0</v>
      </c>
      <c r="Q131" s="73" t="e">
        <f t="shared" si="171"/>
        <v>#NUM!</v>
      </c>
      <c r="R131" s="32">
        <v>0</v>
      </c>
      <c r="S131" s="73" t="e">
        <f t="shared" si="172"/>
        <v>#NUM!</v>
      </c>
      <c r="T131" s="32">
        <v>0</v>
      </c>
      <c r="U131" s="73">
        <f t="shared" si="173"/>
        <v>51</v>
      </c>
      <c r="V131" s="32">
        <f t="shared" si="174"/>
        <v>0</v>
      </c>
      <c r="W131" s="33" t="e">
        <f t="shared" si="175"/>
        <v>#NUM!</v>
      </c>
    </row>
    <row r="132" spans="2:23" ht="15" customHeight="1" x14ac:dyDescent="0.2">
      <c r="B132" s="6">
        <v>25</v>
      </c>
      <c r="C132" s="32" t="s">
        <v>85</v>
      </c>
      <c r="D132" s="8" t="s">
        <v>315</v>
      </c>
      <c r="E132" s="38">
        <v>9.85</v>
      </c>
      <c r="F132" s="10">
        <f t="shared" si="164"/>
        <v>27</v>
      </c>
      <c r="G132" s="38">
        <v>281</v>
      </c>
      <c r="H132" s="73">
        <f t="shared" si="165"/>
        <v>72</v>
      </c>
      <c r="I132" s="38">
        <v>17.25</v>
      </c>
      <c r="J132" s="73">
        <f t="shared" si="166"/>
        <v>74</v>
      </c>
      <c r="K132" s="38">
        <v>67.81</v>
      </c>
      <c r="L132" s="12">
        <f t="shared" si="167"/>
        <v>54</v>
      </c>
      <c r="M132" s="73">
        <f t="shared" si="168"/>
        <v>227</v>
      </c>
      <c r="N132" s="31">
        <f t="shared" si="169"/>
        <v>11</v>
      </c>
      <c r="O132">
        <f t="shared" si="170"/>
        <v>27</v>
      </c>
      <c r="P132" s="32">
        <v>0</v>
      </c>
      <c r="Q132" s="73">
        <f t="shared" si="171"/>
        <v>27</v>
      </c>
      <c r="R132" s="32">
        <v>0</v>
      </c>
      <c r="S132" s="73">
        <f t="shared" si="172"/>
        <v>72</v>
      </c>
      <c r="T132" s="32">
        <v>0</v>
      </c>
      <c r="U132" s="73">
        <f t="shared" si="173"/>
        <v>74</v>
      </c>
      <c r="V132" s="32">
        <f t="shared" si="174"/>
        <v>54</v>
      </c>
      <c r="W132" s="33">
        <f t="shared" si="175"/>
        <v>54</v>
      </c>
    </row>
    <row r="133" spans="2:23" ht="15" customHeight="1" x14ac:dyDescent="0.2">
      <c r="B133" s="13">
        <v>26</v>
      </c>
      <c r="C133" s="7" t="s">
        <v>86</v>
      </c>
      <c r="D133" s="8" t="s">
        <v>315</v>
      </c>
      <c r="E133" s="38">
        <v>11.16</v>
      </c>
      <c r="F133" s="10">
        <f t="shared" si="164"/>
        <v>0</v>
      </c>
      <c r="G133" s="38">
        <v>227</v>
      </c>
      <c r="H133" s="73">
        <f t="shared" si="165"/>
        <v>7</v>
      </c>
      <c r="I133" s="38">
        <v>8.9499999999999993</v>
      </c>
      <c r="J133" s="73">
        <f t="shared" si="166"/>
        <v>7</v>
      </c>
      <c r="K133" s="38">
        <v>75.900000000000006</v>
      </c>
      <c r="L133" s="12">
        <f t="shared" si="167"/>
        <v>0</v>
      </c>
      <c r="M133" s="73">
        <f t="shared" si="168"/>
        <v>14</v>
      </c>
      <c r="N133" s="31">
        <f t="shared" si="169"/>
        <v>22</v>
      </c>
      <c r="O133">
        <f t="shared" si="170"/>
        <v>0</v>
      </c>
      <c r="P133" s="32">
        <v>0</v>
      </c>
      <c r="Q133" s="73" t="e">
        <f t="shared" si="171"/>
        <v>#NUM!</v>
      </c>
      <c r="R133" s="32">
        <v>0</v>
      </c>
      <c r="S133" s="73">
        <f t="shared" si="172"/>
        <v>7</v>
      </c>
      <c r="T133" s="32">
        <v>0</v>
      </c>
      <c r="U133" s="73">
        <f t="shared" si="173"/>
        <v>7</v>
      </c>
      <c r="V133" s="32">
        <f t="shared" si="174"/>
        <v>0</v>
      </c>
      <c r="W133" s="33" t="e">
        <f t="shared" si="175"/>
        <v>#NUM!</v>
      </c>
    </row>
    <row r="134" spans="2:23" ht="15" customHeight="1" x14ac:dyDescent="0.2">
      <c r="B134" s="13">
        <v>28</v>
      </c>
      <c r="C134" s="32" t="s">
        <v>87</v>
      </c>
      <c r="D134" s="8" t="s">
        <v>315</v>
      </c>
      <c r="E134" s="38"/>
      <c r="F134" s="10">
        <f t="shared" si="164"/>
        <v>0</v>
      </c>
      <c r="G134" s="38"/>
      <c r="H134" s="73">
        <f t="shared" si="165"/>
        <v>0</v>
      </c>
      <c r="I134" s="38"/>
      <c r="J134" s="73">
        <f t="shared" si="166"/>
        <v>0</v>
      </c>
      <c r="K134" s="38"/>
      <c r="L134" s="12">
        <f t="shared" si="167"/>
        <v>0</v>
      </c>
      <c r="M134" s="73">
        <f t="shared" si="168"/>
        <v>0</v>
      </c>
      <c r="N134" s="31">
        <f t="shared" si="169"/>
        <v>24</v>
      </c>
      <c r="O134">
        <f t="shared" si="170"/>
        <v>2674</v>
      </c>
      <c r="P134" s="32">
        <v>0</v>
      </c>
      <c r="Q134" s="73">
        <f t="shared" si="171"/>
        <v>2674</v>
      </c>
      <c r="R134" s="32">
        <v>0</v>
      </c>
      <c r="S134" s="73" t="e">
        <f t="shared" si="172"/>
        <v>#NUM!</v>
      </c>
      <c r="T134" s="32">
        <v>0</v>
      </c>
      <c r="U134" s="73" t="e">
        <f t="shared" si="173"/>
        <v>#NUM!</v>
      </c>
      <c r="V134" s="32">
        <f t="shared" si="174"/>
        <v>3808</v>
      </c>
      <c r="W134" s="33">
        <f t="shared" si="175"/>
        <v>3808</v>
      </c>
    </row>
    <row r="135" spans="2:23" ht="15" customHeight="1" x14ac:dyDescent="0.2">
      <c r="B135" s="6">
        <v>29</v>
      </c>
      <c r="C135" s="32" t="s">
        <v>88</v>
      </c>
      <c r="D135" s="8" t="s">
        <v>315</v>
      </c>
      <c r="E135" s="38"/>
      <c r="F135" s="10">
        <f t="shared" si="164"/>
        <v>0</v>
      </c>
      <c r="G135" s="38"/>
      <c r="H135" s="73">
        <f t="shared" si="165"/>
        <v>0</v>
      </c>
      <c r="I135" s="38"/>
      <c r="J135" s="73">
        <f t="shared" si="166"/>
        <v>0</v>
      </c>
      <c r="K135" s="38"/>
      <c r="L135" s="12">
        <f t="shared" si="167"/>
        <v>0</v>
      </c>
      <c r="M135" s="73">
        <f t="shared" si="168"/>
        <v>0</v>
      </c>
      <c r="N135" s="31">
        <f t="shared" si="169"/>
        <v>24</v>
      </c>
      <c r="O135">
        <f t="shared" si="170"/>
        <v>2674</v>
      </c>
      <c r="P135" s="32">
        <v>0</v>
      </c>
      <c r="Q135" s="73">
        <f t="shared" si="171"/>
        <v>2674</v>
      </c>
      <c r="R135" s="32">
        <v>0</v>
      </c>
      <c r="S135" s="73" t="e">
        <f t="shared" si="172"/>
        <v>#NUM!</v>
      </c>
      <c r="T135" s="32">
        <v>0</v>
      </c>
      <c r="U135" s="73" t="e">
        <f t="shared" si="173"/>
        <v>#NUM!</v>
      </c>
      <c r="V135" s="32">
        <f t="shared" si="174"/>
        <v>3808</v>
      </c>
      <c r="W135" s="33">
        <f t="shared" si="175"/>
        <v>3808</v>
      </c>
    </row>
    <row r="136" spans="2:23" ht="15" customHeight="1" x14ac:dyDescent="0.2">
      <c r="B136" s="13">
        <v>30</v>
      </c>
      <c r="C136" s="7"/>
      <c r="D136" s="8"/>
      <c r="E136" s="38"/>
      <c r="F136" s="10">
        <f t="shared" si="164"/>
        <v>0</v>
      </c>
      <c r="G136" s="38"/>
      <c r="H136" s="73">
        <f t="shared" si="165"/>
        <v>0</v>
      </c>
      <c r="I136" s="38"/>
      <c r="J136" s="73">
        <f t="shared" si="166"/>
        <v>0</v>
      </c>
      <c r="K136" s="38"/>
      <c r="L136" s="12">
        <f t="shared" si="167"/>
        <v>0</v>
      </c>
      <c r="M136" s="73">
        <f t="shared" si="168"/>
        <v>0</v>
      </c>
      <c r="N136" s="31">
        <f t="shared" si="169"/>
        <v>24</v>
      </c>
      <c r="O136">
        <f t="shared" si="170"/>
        <v>2674</v>
      </c>
      <c r="P136" s="32">
        <v>0</v>
      </c>
      <c r="Q136" s="73">
        <f t="shared" si="171"/>
        <v>2674</v>
      </c>
      <c r="R136" s="32">
        <v>0</v>
      </c>
      <c r="S136" s="73" t="e">
        <f t="shared" si="172"/>
        <v>#NUM!</v>
      </c>
      <c r="T136" s="32">
        <v>0</v>
      </c>
      <c r="U136" s="73" t="e">
        <f t="shared" si="173"/>
        <v>#NUM!</v>
      </c>
      <c r="V136" s="32">
        <f t="shared" si="174"/>
        <v>3808</v>
      </c>
      <c r="W136" s="33">
        <f t="shared" si="175"/>
        <v>3808</v>
      </c>
    </row>
    <row r="137" spans="2:23" ht="15" customHeight="1" x14ac:dyDescent="0.2"/>
    <row r="138" spans="2:23" ht="15" customHeight="1" x14ac:dyDescent="0.2">
      <c r="C138" s="79" t="s">
        <v>119</v>
      </c>
    </row>
    <row r="139" spans="2:23" ht="15" customHeight="1" x14ac:dyDescent="0.2">
      <c r="B139" s="5"/>
      <c r="C139" s="5" t="s">
        <v>2</v>
      </c>
      <c r="D139" s="5"/>
      <c r="E139" s="5">
        <v>10.7</v>
      </c>
      <c r="F139" s="5"/>
      <c r="G139" s="5">
        <v>213</v>
      </c>
      <c r="H139" s="5"/>
      <c r="I139" s="5">
        <v>7.98</v>
      </c>
      <c r="J139" s="5"/>
      <c r="K139" s="5">
        <v>75</v>
      </c>
      <c r="L139" s="5"/>
      <c r="M139" s="5"/>
      <c r="N139" s="30"/>
    </row>
    <row r="140" spans="2:23" ht="15" customHeight="1" x14ac:dyDescent="0.2">
      <c r="B140" s="5"/>
      <c r="C140" s="5" t="s">
        <v>3</v>
      </c>
      <c r="D140" s="5" t="s">
        <v>4</v>
      </c>
      <c r="E140" s="5" t="s">
        <v>5</v>
      </c>
      <c r="F140" s="5" t="s">
        <v>6</v>
      </c>
      <c r="G140" s="5" t="s">
        <v>7</v>
      </c>
      <c r="H140" s="5" t="s">
        <v>6</v>
      </c>
      <c r="I140" s="5" t="s">
        <v>8</v>
      </c>
      <c r="J140" s="5" t="s">
        <v>6</v>
      </c>
      <c r="K140" s="5" t="s">
        <v>9</v>
      </c>
      <c r="L140" s="5" t="s">
        <v>6</v>
      </c>
      <c r="M140" s="5" t="s">
        <v>10</v>
      </c>
      <c r="N140" s="30"/>
    </row>
    <row r="141" spans="2:23" ht="15" customHeight="1" x14ac:dyDescent="0.2">
      <c r="B141" s="6">
        <v>1</v>
      </c>
      <c r="C141" s="35" t="s">
        <v>90</v>
      </c>
      <c r="D141" s="36" t="s">
        <v>120</v>
      </c>
      <c r="E141" s="38">
        <v>9.6300000000000008</v>
      </c>
      <c r="F141" s="10">
        <f t="shared" ref="F141" si="176">IF(E141=0,P141,O141)</f>
        <v>41</v>
      </c>
      <c r="G141" s="38">
        <v>289</v>
      </c>
      <c r="H141" s="73">
        <f t="shared" ref="H141" si="177">IF(G141&gt;213,S141,P141)</f>
        <v>84</v>
      </c>
      <c r="I141" s="38">
        <v>14.15</v>
      </c>
      <c r="J141" s="73">
        <f t="shared" ref="J141" si="178">IF(I141&gt;7.98,U141,P141)</f>
        <v>49</v>
      </c>
      <c r="K141" s="38">
        <v>64.540000000000006</v>
      </c>
      <c r="L141" s="12">
        <f t="shared" ref="L141" si="179">IF(K141=0,P141,V141)</f>
        <v>107</v>
      </c>
      <c r="M141" s="73">
        <f t="shared" ref="M141" si="180">SUM(F141+H141+J141+L141)</f>
        <v>281</v>
      </c>
      <c r="N141" s="31">
        <f>RANK(M141,$M$141:$M$177,0)</f>
        <v>9</v>
      </c>
      <c r="O141">
        <f t="shared" ref="O141:O143" si="181">IF(E141&lt;10.7,Q141,P141)</f>
        <v>41</v>
      </c>
      <c r="P141" s="32">
        <v>0</v>
      </c>
      <c r="Q141" s="73">
        <f>TRUNC(36.6476*POWER(10.7-E141,1.81))</f>
        <v>41</v>
      </c>
      <c r="R141" s="32">
        <v>0</v>
      </c>
      <c r="S141" s="73">
        <f>TRUNC(0.188807*POWER(G141-213,1.41))</f>
        <v>84</v>
      </c>
      <c r="T141" s="32">
        <v>0</v>
      </c>
      <c r="U141" s="73">
        <f>TRUNC(7.86*POWER(I141-7.98,1.01))</f>
        <v>49</v>
      </c>
      <c r="V141" s="32">
        <f>IF(K141&lt;75,W141,P141)</f>
        <v>107</v>
      </c>
      <c r="W141" s="33">
        <f>TRUNC(1.53775*POWER(75-K141,1.81))</f>
        <v>107</v>
      </c>
    </row>
    <row r="142" spans="2:23" ht="15" customHeight="1" x14ac:dyDescent="0.2">
      <c r="B142" s="13">
        <v>2</v>
      </c>
      <c r="C142" s="7" t="s">
        <v>92</v>
      </c>
      <c r="D142" s="36" t="s">
        <v>120</v>
      </c>
      <c r="E142" s="38">
        <v>9.32</v>
      </c>
      <c r="F142" s="10">
        <f t="shared" ref="F142:F144" si="182">IF(E142=0,P142,O142)</f>
        <v>65</v>
      </c>
      <c r="G142" s="38">
        <v>326</v>
      </c>
      <c r="H142" s="73">
        <f t="shared" ref="H142:H144" si="183">IF(G142&gt;213,S142,P142)</f>
        <v>148</v>
      </c>
      <c r="I142" s="38">
        <v>17.16</v>
      </c>
      <c r="J142" s="73">
        <f t="shared" ref="J142:J144" si="184">IF(I142&gt;7.98,U142,P142)</f>
        <v>73</v>
      </c>
      <c r="K142" s="38">
        <v>71.2</v>
      </c>
      <c r="L142" s="12">
        <f t="shared" ref="L142:L144" si="185">IF(K142=0,P142,V142)</f>
        <v>17</v>
      </c>
      <c r="M142" s="73">
        <f t="shared" ref="M142:M144" si="186">SUM(F142+H142+J142+L142)</f>
        <v>303</v>
      </c>
      <c r="N142" s="31">
        <f t="shared" ref="N142:N177" si="187">RANK(M142,$M$141:$M$177,0)</f>
        <v>8</v>
      </c>
      <c r="O142">
        <f t="shared" si="181"/>
        <v>65</v>
      </c>
      <c r="P142" s="32">
        <v>0</v>
      </c>
      <c r="Q142" s="73">
        <f t="shared" ref="Q142:Q144" si="188">TRUNC(36.6476*POWER(10.7-E142,1.81))</f>
        <v>65</v>
      </c>
      <c r="R142" s="32">
        <v>0</v>
      </c>
      <c r="S142" s="73">
        <f t="shared" ref="S142:S144" si="189">TRUNC(0.188807*POWER(G142-213,1.41))</f>
        <v>148</v>
      </c>
      <c r="T142" s="32">
        <v>0</v>
      </c>
      <c r="U142" s="73">
        <f t="shared" ref="U142:U144" si="190">TRUNC(7.86*POWER(I142-7.98,1.01))</f>
        <v>73</v>
      </c>
      <c r="V142" s="32">
        <f t="shared" ref="V142:V144" si="191">IF(K142&lt;75,W142,P142)</f>
        <v>17</v>
      </c>
      <c r="W142" s="33">
        <f t="shared" ref="W142:W144" si="192">TRUNC(1.53775*POWER(75-K142,1.81))</f>
        <v>17</v>
      </c>
    </row>
    <row r="143" spans="2:23" ht="15" customHeight="1" x14ac:dyDescent="0.2">
      <c r="B143" s="6">
        <v>3</v>
      </c>
      <c r="C143" s="7" t="s">
        <v>93</v>
      </c>
      <c r="D143" s="36" t="s">
        <v>120</v>
      </c>
      <c r="E143" s="38">
        <v>9.85</v>
      </c>
      <c r="F143" s="10">
        <f t="shared" si="182"/>
        <v>27</v>
      </c>
      <c r="G143" s="38">
        <v>256</v>
      </c>
      <c r="H143" s="73">
        <f t="shared" si="183"/>
        <v>37</v>
      </c>
      <c r="I143" s="38">
        <v>18.940000000000001</v>
      </c>
      <c r="J143" s="73">
        <f t="shared" si="184"/>
        <v>88</v>
      </c>
      <c r="K143" s="38">
        <v>77.25</v>
      </c>
      <c r="L143" s="12">
        <f t="shared" si="185"/>
        <v>0</v>
      </c>
      <c r="M143" s="73">
        <f t="shared" si="186"/>
        <v>152</v>
      </c>
      <c r="N143" s="31">
        <f t="shared" si="187"/>
        <v>18</v>
      </c>
      <c r="O143">
        <f t="shared" si="181"/>
        <v>27</v>
      </c>
      <c r="P143" s="32">
        <v>0</v>
      </c>
      <c r="Q143" s="73">
        <f t="shared" si="188"/>
        <v>27</v>
      </c>
      <c r="R143" s="32">
        <v>0</v>
      </c>
      <c r="S143" s="73">
        <f t="shared" si="189"/>
        <v>37</v>
      </c>
      <c r="T143" s="32">
        <v>0</v>
      </c>
      <c r="U143" s="73">
        <f t="shared" si="190"/>
        <v>88</v>
      </c>
      <c r="V143" s="32">
        <f t="shared" si="191"/>
        <v>0</v>
      </c>
      <c r="W143" s="33" t="e">
        <f t="shared" si="192"/>
        <v>#NUM!</v>
      </c>
    </row>
    <row r="144" spans="2:23" ht="15" customHeight="1" x14ac:dyDescent="0.2">
      <c r="B144" s="6">
        <v>4</v>
      </c>
      <c r="C144" s="7" t="s">
        <v>94</v>
      </c>
      <c r="D144" s="36" t="s">
        <v>120</v>
      </c>
      <c r="E144" s="38">
        <v>9.5399999999999991</v>
      </c>
      <c r="F144" s="10">
        <f t="shared" si="182"/>
        <v>47</v>
      </c>
      <c r="G144" s="38">
        <v>320</v>
      </c>
      <c r="H144" s="73">
        <f t="shared" si="183"/>
        <v>137</v>
      </c>
      <c r="I144" s="38">
        <v>13.44</v>
      </c>
      <c r="J144" s="73">
        <f t="shared" si="184"/>
        <v>43</v>
      </c>
      <c r="K144" s="38">
        <v>74.150000000000006</v>
      </c>
      <c r="L144" s="12">
        <f t="shared" si="185"/>
        <v>1</v>
      </c>
      <c r="M144" s="73">
        <f t="shared" si="186"/>
        <v>228</v>
      </c>
      <c r="N144" s="31">
        <f t="shared" si="187"/>
        <v>13</v>
      </c>
      <c r="O144">
        <f t="shared" ref="O144:O177" si="193">IF(E144&lt;10.7,Q144,P144)</f>
        <v>47</v>
      </c>
      <c r="P144" s="32">
        <v>0</v>
      </c>
      <c r="Q144" s="73">
        <f t="shared" si="188"/>
        <v>47</v>
      </c>
      <c r="R144" s="32">
        <v>0</v>
      </c>
      <c r="S144" s="73">
        <f t="shared" si="189"/>
        <v>137</v>
      </c>
      <c r="T144" s="32">
        <v>0</v>
      </c>
      <c r="U144" s="73">
        <f t="shared" si="190"/>
        <v>43</v>
      </c>
      <c r="V144" s="32">
        <f t="shared" si="191"/>
        <v>1</v>
      </c>
      <c r="W144" s="33">
        <f t="shared" si="192"/>
        <v>1</v>
      </c>
    </row>
    <row r="145" spans="2:23" ht="15" customHeight="1" x14ac:dyDescent="0.2">
      <c r="B145" s="13">
        <v>5</v>
      </c>
      <c r="C145" s="7" t="s">
        <v>95</v>
      </c>
      <c r="D145" s="36" t="s">
        <v>120</v>
      </c>
      <c r="E145" s="38">
        <v>9.2799999999999994</v>
      </c>
      <c r="F145" s="10">
        <f t="shared" ref="F145:F177" si="194">IF(E145=0,P145,O145)</f>
        <v>69</v>
      </c>
      <c r="G145" s="38">
        <v>300</v>
      </c>
      <c r="H145" s="73">
        <f t="shared" ref="H145:H177" si="195">IF(G145&gt;213,S145,P145)</f>
        <v>102</v>
      </c>
      <c r="I145" s="38">
        <v>19.57</v>
      </c>
      <c r="J145" s="73">
        <f t="shared" ref="J145:J177" si="196">IF(I145&gt;7.98,U145,P145)</f>
        <v>93</v>
      </c>
      <c r="K145" s="38">
        <v>84.52</v>
      </c>
      <c r="L145" s="12">
        <f t="shared" ref="L145:L177" si="197">IF(K145=0,P145,V145)</f>
        <v>0</v>
      </c>
      <c r="M145" s="73">
        <f t="shared" ref="M145:M177" si="198">SUM(F145+H145+J145+L145)</f>
        <v>264</v>
      </c>
      <c r="N145" s="31">
        <f t="shared" si="187"/>
        <v>11</v>
      </c>
      <c r="O145">
        <f t="shared" si="193"/>
        <v>69</v>
      </c>
      <c r="P145" s="32">
        <v>0</v>
      </c>
      <c r="Q145" s="73">
        <f t="shared" ref="Q145:Q177" si="199">TRUNC(36.6476*POWER(10.7-E145,1.81))</f>
        <v>69</v>
      </c>
      <c r="R145" s="32">
        <v>0</v>
      </c>
      <c r="S145" s="73">
        <f t="shared" ref="S145:S177" si="200">TRUNC(0.188807*POWER(G145-213,1.41))</f>
        <v>102</v>
      </c>
      <c r="T145" s="32">
        <v>0</v>
      </c>
      <c r="U145" s="73">
        <f t="shared" ref="U145:U177" si="201">TRUNC(7.86*POWER(I145-7.98,1.01))</f>
        <v>93</v>
      </c>
      <c r="V145" s="32">
        <f t="shared" ref="V145:V177" si="202">IF(K145&lt;75,W145,P145)</f>
        <v>0</v>
      </c>
      <c r="W145" s="33" t="e">
        <f t="shared" ref="W145:W177" si="203">TRUNC(1.53775*POWER(75-K145,1.81))</f>
        <v>#NUM!</v>
      </c>
    </row>
    <row r="146" spans="2:23" ht="15" customHeight="1" x14ac:dyDescent="0.2">
      <c r="B146" s="6">
        <v>6</v>
      </c>
      <c r="C146" s="7" t="s">
        <v>96</v>
      </c>
      <c r="D146" s="36" t="s">
        <v>120</v>
      </c>
      <c r="E146" s="38"/>
      <c r="F146" s="10">
        <f t="shared" si="194"/>
        <v>0</v>
      </c>
      <c r="G146" s="38"/>
      <c r="H146" s="73">
        <f t="shared" si="195"/>
        <v>0</v>
      </c>
      <c r="I146" s="38">
        <v>13.35</v>
      </c>
      <c r="J146" s="73">
        <f t="shared" si="196"/>
        <v>42</v>
      </c>
      <c r="K146" s="38"/>
      <c r="L146" s="12">
        <f t="shared" si="197"/>
        <v>0</v>
      </c>
      <c r="M146" s="73">
        <f t="shared" si="198"/>
        <v>42</v>
      </c>
      <c r="N146" s="31">
        <f t="shared" si="187"/>
        <v>23</v>
      </c>
      <c r="O146">
        <f t="shared" si="193"/>
        <v>2674</v>
      </c>
      <c r="P146" s="32">
        <v>0</v>
      </c>
      <c r="Q146" s="73">
        <f t="shared" si="199"/>
        <v>2674</v>
      </c>
      <c r="R146" s="32">
        <v>0</v>
      </c>
      <c r="S146" s="73" t="e">
        <f t="shared" si="200"/>
        <v>#NUM!</v>
      </c>
      <c r="T146" s="32">
        <v>0</v>
      </c>
      <c r="U146" s="73">
        <f t="shared" si="201"/>
        <v>42</v>
      </c>
      <c r="V146" s="32">
        <f t="shared" si="202"/>
        <v>3808</v>
      </c>
      <c r="W146" s="33">
        <f t="shared" si="203"/>
        <v>3808</v>
      </c>
    </row>
    <row r="147" spans="2:23" ht="15" customHeight="1" x14ac:dyDescent="0.25">
      <c r="B147" s="6">
        <v>7</v>
      </c>
      <c r="C147" s="14" t="s">
        <v>97</v>
      </c>
      <c r="D147" s="36" t="s">
        <v>120</v>
      </c>
      <c r="E147" s="38">
        <v>10.45</v>
      </c>
      <c r="F147" s="10">
        <f t="shared" si="194"/>
        <v>2</v>
      </c>
      <c r="G147" s="38">
        <v>192</v>
      </c>
      <c r="H147" s="73">
        <f t="shared" si="195"/>
        <v>0</v>
      </c>
      <c r="I147" s="38">
        <v>25.15</v>
      </c>
      <c r="J147" s="73">
        <f t="shared" si="196"/>
        <v>138</v>
      </c>
      <c r="K147" s="38">
        <v>85.05</v>
      </c>
      <c r="L147" s="12">
        <f t="shared" si="197"/>
        <v>0</v>
      </c>
      <c r="M147" s="73">
        <f t="shared" si="198"/>
        <v>140</v>
      </c>
      <c r="N147" s="31">
        <f t="shared" si="187"/>
        <v>20</v>
      </c>
      <c r="O147">
        <f t="shared" si="193"/>
        <v>2</v>
      </c>
      <c r="P147" s="32">
        <v>0</v>
      </c>
      <c r="Q147" s="73">
        <f t="shared" si="199"/>
        <v>2</v>
      </c>
      <c r="R147" s="32">
        <v>0</v>
      </c>
      <c r="S147" s="73" t="e">
        <f t="shared" si="200"/>
        <v>#NUM!</v>
      </c>
      <c r="T147" s="32">
        <v>0</v>
      </c>
      <c r="U147" s="73">
        <f t="shared" si="201"/>
        <v>138</v>
      </c>
      <c r="V147" s="32">
        <f t="shared" si="202"/>
        <v>0</v>
      </c>
      <c r="W147" s="33" t="e">
        <f t="shared" si="203"/>
        <v>#NUM!</v>
      </c>
    </row>
    <row r="148" spans="2:23" ht="15" customHeight="1" x14ac:dyDescent="0.2">
      <c r="B148" s="13">
        <v>8</v>
      </c>
      <c r="C148" s="7" t="s">
        <v>98</v>
      </c>
      <c r="D148" s="36" t="s">
        <v>120</v>
      </c>
      <c r="E148" s="38">
        <v>9.81</v>
      </c>
      <c r="F148" s="10">
        <f t="shared" si="194"/>
        <v>29</v>
      </c>
      <c r="G148" s="38">
        <v>291</v>
      </c>
      <c r="H148" s="73">
        <f t="shared" si="195"/>
        <v>87</v>
      </c>
      <c r="I148" s="38">
        <v>17.850000000000001</v>
      </c>
      <c r="J148" s="73">
        <f t="shared" si="196"/>
        <v>79</v>
      </c>
      <c r="K148" s="38">
        <v>75.62</v>
      </c>
      <c r="L148" s="12">
        <f t="shared" si="197"/>
        <v>0</v>
      </c>
      <c r="M148" s="73">
        <f t="shared" si="198"/>
        <v>195</v>
      </c>
      <c r="N148" s="31">
        <f t="shared" si="187"/>
        <v>16</v>
      </c>
      <c r="O148">
        <f t="shared" si="193"/>
        <v>29</v>
      </c>
      <c r="P148" s="32">
        <v>0</v>
      </c>
      <c r="Q148" s="73">
        <f t="shared" si="199"/>
        <v>29</v>
      </c>
      <c r="R148" s="32">
        <v>0</v>
      </c>
      <c r="S148" s="73">
        <f t="shared" si="200"/>
        <v>87</v>
      </c>
      <c r="T148" s="32">
        <v>0</v>
      </c>
      <c r="U148" s="73">
        <f t="shared" si="201"/>
        <v>79</v>
      </c>
      <c r="V148" s="32">
        <f t="shared" si="202"/>
        <v>0</v>
      </c>
      <c r="W148" s="33" t="e">
        <f t="shared" si="203"/>
        <v>#NUM!</v>
      </c>
    </row>
    <row r="149" spans="2:23" ht="15" customHeight="1" x14ac:dyDescent="0.2">
      <c r="B149" s="6">
        <v>9</v>
      </c>
      <c r="C149" s="7" t="s">
        <v>99</v>
      </c>
      <c r="D149" s="36" t="s">
        <v>120</v>
      </c>
      <c r="E149" s="38">
        <v>9.48</v>
      </c>
      <c r="F149" s="10">
        <f t="shared" si="194"/>
        <v>52</v>
      </c>
      <c r="G149" s="38">
        <v>264</v>
      </c>
      <c r="H149" s="73">
        <f t="shared" si="195"/>
        <v>48</v>
      </c>
      <c r="I149" s="38">
        <v>10.49</v>
      </c>
      <c r="J149" s="73">
        <f t="shared" si="196"/>
        <v>19</v>
      </c>
      <c r="K149" s="38">
        <v>67.22</v>
      </c>
      <c r="L149" s="12">
        <f t="shared" si="197"/>
        <v>63</v>
      </c>
      <c r="M149" s="73">
        <f t="shared" si="198"/>
        <v>182</v>
      </c>
      <c r="N149" s="31">
        <f t="shared" si="187"/>
        <v>17</v>
      </c>
      <c r="O149">
        <f t="shared" si="193"/>
        <v>52</v>
      </c>
      <c r="P149" s="32">
        <v>0</v>
      </c>
      <c r="Q149" s="73">
        <f t="shared" si="199"/>
        <v>52</v>
      </c>
      <c r="R149" s="32">
        <v>0</v>
      </c>
      <c r="S149" s="73">
        <f t="shared" si="200"/>
        <v>48</v>
      </c>
      <c r="T149" s="32">
        <v>0</v>
      </c>
      <c r="U149" s="73">
        <f t="shared" si="201"/>
        <v>19</v>
      </c>
      <c r="V149" s="32">
        <f t="shared" si="202"/>
        <v>63</v>
      </c>
      <c r="W149" s="33">
        <f t="shared" si="203"/>
        <v>63</v>
      </c>
    </row>
    <row r="150" spans="2:23" ht="15" customHeight="1" x14ac:dyDescent="0.2">
      <c r="B150" s="6">
        <v>10</v>
      </c>
      <c r="C150" s="15" t="s">
        <v>100</v>
      </c>
      <c r="D150" s="36" t="s">
        <v>120</v>
      </c>
      <c r="E150" s="38">
        <v>9.67</v>
      </c>
      <c r="F150" s="10">
        <f t="shared" si="194"/>
        <v>38</v>
      </c>
      <c r="G150" s="38">
        <v>223</v>
      </c>
      <c r="H150" s="73">
        <f t="shared" si="195"/>
        <v>4</v>
      </c>
      <c r="I150" s="38">
        <v>11.07</v>
      </c>
      <c r="J150" s="73">
        <f t="shared" si="196"/>
        <v>24</v>
      </c>
      <c r="K150" s="38">
        <v>71.67</v>
      </c>
      <c r="L150" s="12">
        <f t="shared" si="197"/>
        <v>13</v>
      </c>
      <c r="M150" s="73">
        <f t="shared" si="198"/>
        <v>79</v>
      </c>
      <c r="N150" s="31">
        <f t="shared" si="187"/>
        <v>22</v>
      </c>
      <c r="O150">
        <f t="shared" si="193"/>
        <v>38</v>
      </c>
      <c r="P150" s="32">
        <v>0</v>
      </c>
      <c r="Q150" s="73">
        <f t="shared" si="199"/>
        <v>38</v>
      </c>
      <c r="R150" s="32">
        <v>0</v>
      </c>
      <c r="S150" s="73">
        <f t="shared" si="200"/>
        <v>4</v>
      </c>
      <c r="T150" s="32">
        <v>0</v>
      </c>
      <c r="U150" s="73">
        <f t="shared" si="201"/>
        <v>24</v>
      </c>
      <c r="V150" s="32">
        <f t="shared" si="202"/>
        <v>13</v>
      </c>
      <c r="W150" s="33">
        <f t="shared" si="203"/>
        <v>13</v>
      </c>
    </row>
    <row r="151" spans="2:23" ht="15" customHeight="1" x14ac:dyDescent="0.2">
      <c r="B151" s="13">
        <v>11</v>
      </c>
      <c r="C151" s="7" t="s">
        <v>101</v>
      </c>
      <c r="D151" s="36" t="s">
        <v>120</v>
      </c>
      <c r="E151" s="38">
        <v>8.17</v>
      </c>
      <c r="F151" s="10">
        <f t="shared" si="194"/>
        <v>196</v>
      </c>
      <c r="G151" s="38">
        <v>360</v>
      </c>
      <c r="H151" s="73">
        <f t="shared" si="195"/>
        <v>214</v>
      </c>
      <c r="I151" s="38">
        <v>23.57</v>
      </c>
      <c r="J151" s="73">
        <f t="shared" si="196"/>
        <v>125</v>
      </c>
      <c r="K151" s="38">
        <v>55.34</v>
      </c>
      <c r="L151" s="12">
        <f t="shared" si="197"/>
        <v>337</v>
      </c>
      <c r="M151" s="73">
        <f t="shared" si="198"/>
        <v>872</v>
      </c>
      <c r="N151" s="31">
        <f t="shared" si="187"/>
        <v>2</v>
      </c>
      <c r="O151">
        <f t="shared" si="193"/>
        <v>196</v>
      </c>
      <c r="P151" s="32">
        <v>0</v>
      </c>
      <c r="Q151" s="73">
        <f t="shared" si="199"/>
        <v>196</v>
      </c>
      <c r="R151" s="32">
        <v>0</v>
      </c>
      <c r="S151" s="73">
        <f t="shared" si="200"/>
        <v>214</v>
      </c>
      <c r="T151" s="32">
        <v>0</v>
      </c>
      <c r="U151" s="73">
        <f t="shared" si="201"/>
        <v>125</v>
      </c>
      <c r="V151" s="32">
        <f t="shared" si="202"/>
        <v>337</v>
      </c>
      <c r="W151" s="33">
        <f t="shared" si="203"/>
        <v>337</v>
      </c>
    </row>
    <row r="152" spans="2:23" ht="15" customHeight="1" x14ac:dyDescent="0.2">
      <c r="B152" s="6">
        <v>12</v>
      </c>
      <c r="C152" s="7" t="s">
        <v>102</v>
      </c>
      <c r="D152" s="36" t="s">
        <v>120</v>
      </c>
      <c r="E152" s="38">
        <v>8.93</v>
      </c>
      <c r="F152" s="10">
        <f t="shared" si="194"/>
        <v>103</v>
      </c>
      <c r="G152" s="38">
        <v>337</v>
      </c>
      <c r="H152" s="73">
        <f t="shared" si="195"/>
        <v>168</v>
      </c>
      <c r="I152" s="38">
        <v>18.91</v>
      </c>
      <c r="J152" s="73">
        <f t="shared" si="196"/>
        <v>87</v>
      </c>
      <c r="K152" s="38">
        <v>59.44</v>
      </c>
      <c r="L152" s="12">
        <f t="shared" si="197"/>
        <v>221</v>
      </c>
      <c r="M152" s="73">
        <f t="shared" si="198"/>
        <v>579</v>
      </c>
      <c r="N152" s="31">
        <f t="shared" si="187"/>
        <v>5</v>
      </c>
      <c r="O152">
        <f t="shared" si="193"/>
        <v>103</v>
      </c>
      <c r="P152" s="32">
        <v>0</v>
      </c>
      <c r="Q152" s="73">
        <f t="shared" si="199"/>
        <v>103</v>
      </c>
      <c r="R152" s="32">
        <v>0</v>
      </c>
      <c r="S152" s="73">
        <f t="shared" si="200"/>
        <v>168</v>
      </c>
      <c r="T152" s="32">
        <v>0</v>
      </c>
      <c r="U152" s="73">
        <f t="shared" si="201"/>
        <v>87</v>
      </c>
      <c r="V152" s="32">
        <f t="shared" si="202"/>
        <v>221</v>
      </c>
      <c r="W152" s="33">
        <f t="shared" si="203"/>
        <v>221</v>
      </c>
    </row>
    <row r="153" spans="2:23" ht="15" customHeight="1" x14ac:dyDescent="0.2">
      <c r="B153" s="6">
        <v>13</v>
      </c>
      <c r="C153" s="7" t="s">
        <v>103</v>
      </c>
      <c r="D153" s="36" t="s">
        <v>120</v>
      </c>
      <c r="E153" s="38">
        <v>10.08</v>
      </c>
      <c r="F153" s="10">
        <f t="shared" si="194"/>
        <v>15</v>
      </c>
      <c r="G153" s="38">
        <v>290</v>
      </c>
      <c r="H153" s="73">
        <f t="shared" si="195"/>
        <v>86</v>
      </c>
      <c r="I153" s="38">
        <v>17.88</v>
      </c>
      <c r="J153" s="73">
        <f t="shared" si="196"/>
        <v>79</v>
      </c>
      <c r="K153" s="38">
        <v>69.400000000000006</v>
      </c>
      <c r="L153" s="12">
        <f t="shared" si="197"/>
        <v>34</v>
      </c>
      <c r="M153" s="73">
        <f t="shared" si="198"/>
        <v>214</v>
      </c>
      <c r="N153" s="31">
        <f t="shared" si="187"/>
        <v>14</v>
      </c>
      <c r="O153">
        <f t="shared" si="193"/>
        <v>15</v>
      </c>
      <c r="P153" s="32">
        <v>0</v>
      </c>
      <c r="Q153" s="73">
        <f t="shared" si="199"/>
        <v>15</v>
      </c>
      <c r="R153" s="32">
        <v>0</v>
      </c>
      <c r="S153" s="73">
        <f t="shared" si="200"/>
        <v>86</v>
      </c>
      <c r="T153" s="32">
        <v>0</v>
      </c>
      <c r="U153" s="73">
        <f t="shared" si="201"/>
        <v>79</v>
      </c>
      <c r="V153" s="32">
        <f t="shared" si="202"/>
        <v>34</v>
      </c>
      <c r="W153" s="33">
        <f t="shared" si="203"/>
        <v>34</v>
      </c>
    </row>
    <row r="154" spans="2:23" ht="15" customHeight="1" x14ac:dyDescent="0.2">
      <c r="B154" s="13">
        <v>14</v>
      </c>
      <c r="C154" s="7" t="s">
        <v>104</v>
      </c>
      <c r="D154" s="36" t="s">
        <v>120</v>
      </c>
      <c r="E154" s="38">
        <v>9.32</v>
      </c>
      <c r="F154" s="10">
        <f t="shared" si="194"/>
        <v>65</v>
      </c>
      <c r="G154" s="38">
        <v>243</v>
      </c>
      <c r="H154" s="73">
        <f t="shared" si="195"/>
        <v>22</v>
      </c>
      <c r="I154" s="38">
        <v>12.35</v>
      </c>
      <c r="J154" s="73">
        <f t="shared" si="196"/>
        <v>34</v>
      </c>
      <c r="K154" s="38">
        <v>70.040000000000006</v>
      </c>
      <c r="L154" s="12">
        <f t="shared" si="197"/>
        <v>27</v>
      </c>
      <c r="M154" s="73">
        <f t="shared" si="198"/>
        <v>148</v>
      </c>
      <c r="N154" s="31">
        <f t="shared" si="187"/>
        <v>19</v>
      </c>
      <c r="O154">
        <f t="shared" si="193"/>
        <v>65</v>
      </c>
      <c r="P154" s="32">
        <v>0</v>
      </c>
      <c r="Q154" s="73">
        <f t="shared" si="199"/>
        <v>65</v>
      </c>
      <c r="R154" s="32">
        <v>0</v>
      </c>
      <c r="S154" s="73">
        <f t="shared" si="200"/>
        <v>22</v>
      </c>
      <c r="T154" s="32">
        <v>0</v>
      </c>
      <c r="U154" s="73">
        <f t="shared" si="201"/>
        <v>34</v>
      </c>
      <c r="V154" s="32">
        <f t="shared" si="202"/>
        <v>27</v>
      </c>
      <c r="W154" s="33">
        <f t="shared" si="203"/>
        <v>27</v>
      </c>
    </row>
    <row r="155" spans="2:23" ht="15" customHeight="1" x14ac:dyDescent="0.2">
      <c r="B155" s="6">
        <v>15</v>
      </c>
      <c r="C155" s="7" t="s">
        <v>105</v>
      </c>
      <c r="D155" s="8" t="s">
        <v>121</v>
      </c>
      <c r="E155" s="38">
        <v>8.94</v>
      </c>
      <c r="F155" s="10">
        <f t="shared" si="194"/>
        <v>101</v>
      </c>
      <c r="G155" s="38">
        <v>270</v>
      </c>
      <c r="H155" s="73">
        <f t="shared" si="195"/>
        <v>56</v>
      </c>
      <c r="I155" s="38">
        <v>12.42</v>
      </c>
      <c r="J155" s="73">
        <f t="shared" si="196"/>
        <v>35</v>
      </c>
      <c r="K155" s="38">
        <v>68.27</v>
      </c>
      <c r="L155" s="12">
        <f t="shared" si="197"/>
        <v>48</v>
      </c>
      <c r="M155" s="73">
        <f t="shared" si="198"/>
        <v>240</v>
      </c>
      <c r="N155" s="31">
        <f t="shared" si="187"/>
        <v>12</v>
      </c>
      <c r="O155">
        <f t="shared" si="193"/>
        <v>101</v>
      </c>
      <c r="P155" s="32">
        <v>0</v>
      </c>
      <c r="Q155" s="73">
        <f t="shared" si="199"/>
        <v>101</v>
      </c>
      <c r="R155" s="32">
        <v>0</v>
      </c>
      <c r="S155" s="73">
        <f t="shared" si="200"/>
        <v>56</v>
      </c>
      <c r="T155" s="32">
        <v>0</v>
      </c>
      <c r="U155" s="73">
        <f t="shared" si="201"/>
        <v>35</v>
      </c>
      <c r="V155" s="32">
        <f t="shared" si="202"/>
        <v>48</v>
      </c>
      <c r="W155" s="33">
        <f t="shared" si="203"/>
        <v>48</v>
      </c>
    </row>
    <row r="156" spans="2:23" ht="15" customHeight="1" x14ac:dyDescent="0.2">
      <c r="B156" s="6">
        <v>16</v>
      </c>
      <c r="C156" s="7" t="s">
        <v>107</v>
      </c>
      <c r="D156" s="8" t="s">
        <v>121</v>
      </c>
      <c r="E156" s="38">
        <v>8.6199999999999992</v>
      </c>
      <c r="F156" s="10">
        <f t="shared" si="194"/>
        <v>137</v>
      </c>
      <c r="G156" s="38">
        <v>300</v>
      </c>
      <c r="H156" s="73">
        <f t="shared" si="195"/>
        <v>102</v>
      </c>
      <c r="I156" s="38">
        <v>25.2</v>
      </c>
      <c r="J156" s="73">
        <f t="shared" si="196"/>
        <v>139</v>
      </c>
      <c r="K156" s="38">
        <v>59.73</v>
      </c>
      <c r="L156" s="12">
        <f t="shared" si="197"/>
        <v>213</v>
      </c>
      <c r="M156" s="73">
        <f t="shared" si="198"/>
        <v>591</v>
      </c>
      <c r="N156" s="31">
        <f t="shared" si="187"/>
        <v>4</v>
      </c>
      <c r="O156">
        <f t="shared" si="193"/>
        <v>137</v>
      </c>
      <c r="P156" s="32">
        <v>0</v>
      </c>
      <c r="Q156" s="73">
        <f t="shared" si="199"/>
        <v>137</v>
      </c>
      <c r="R156" s="32">
        <v>0</v>
      </c>
      <c r="S156" s="73">
        <f t="shared" si="200"/>
        <v>102</v>
      </c>
      <c r="T156" s="32">
        <v>0</v>
      </c>
      <c r="U156" s="73">
        <f t="shared" si="201"/>
        <v>139</v>
      </c>
      <c r="V156" s="32">
        <f t="shared" si="202"/>
        <v>213</v>
      </c>
      <c r="W156" s="33">
        <f t="shared" si="203"/>
        <v>213</v>
      </c>
    </row>
    <row r="157" spans="2:23" ht="15" customHeight="1" x14ac:dyDescent="0.2">
      <c r="B157" s="13">
        <v>17</v>
      </c>
      <c r="C157" s="7" t="s">
        <v>108</v>
      </c>
      <c r="D157" s="8" t="s">
        <v>121</v>
      </c>
      <c r="E157" s="38"/>
      <c r="F157" s="10">
        <f t="shared" si="194"/>
        <v>0</v>
      </c>
      <c r="G157" s="38"/>
      <c r="H157" s="73">
        <f t="shared" si="195"/>
        <v>0</v>
      </c>
      <c r="I157" s="38"/>
      <c r="J157" s="73">
        <f t="shared" si="196"/>
        <v>0</v>
      </c>
      <c r="K157" s="38"/>
      <c r="L157" s="12">
        <f t="shared" si="197"/>
        <v>0</v>
      </c>
      <c r="M157" s="73">
        <f t="shared" si="198"/>
        <v>0</v>
      </c>
      <c r="N157" s="31">
        <f t="shared" si="187"/>
        <v>24</v>
      </c>
      <c r="O157">
        <f t="shared" si="193"/>
        <v>2674</v>
      </c>
      <c r="P157" s="32">
        <v>0</v>
      </c>
      <c r="Q157" s="73">
        <f t="shared" si="199"/>
        <v>2674</v>
      </c>
      <c r="R157" s="32">
        <v>0</v>
      </c>
      <c r="S157" s="73" t="e">
        <f t="shared" si="200"/>
        <v>#NUM!</v>
      </c>
      <c r="T157" s="32">
        <v>0</v>
      </c>
      <c r="U157" s="73" t="e">
        <f t="shared" si="201"/>
        <v>#NUM!</v>
      </c>
      <c r="V157" s="32">
        <f t="shared" si="202"/>
        <v>3808</v>
      </c>
      <c r="W157" s="33">
        <f t="shared" si="203"/>
        <v>3808</v>
      </c>
    </row>
    <row r="158" spans="2:23" ht="15" customHeight="1" x14ac:dyDescent="0.2">
      <c r="B158" s="6">
        <v>18</v>
      </c>
      <c r="C158" s="7" t="s">
        <v>109</v>
      </c>
      <c r="D158" s="8" t="s">
        <v>121</v>
      </c>
      <c r="E158" s="38">
        <v>10.84</v>
      </c>
      <c r="F158" s="10">
        <f t="shared" si="194"/>
        <v>0</v>
      </c>
      <c r="G158" s="38">
        <v>270</v>
      </c>
      <c r="H158" s="73">
        <f t="shared" si="195"/>
        <v>56</v>
      </c>
      <c r="I158" s="38">
        <v>13.99</v>
      </c>
      <c r="J158" s="73">
        <f t="shared" si="196"/>
        <v>48</v>
      </c>
      <c r="K158" s="38">
        <v>85</v>
      </c>
      <c r="L158" s="12">
        <f t="shared" si="197"/>
        <v>0</v>
      </c>
      <c r="M158" s="73">
        <f t="shared" si="198"/>
        <v>104</v>
      </c>
      <c r="N158" s="31">
        <f t="shared" si="187"/>
        <v>21</v>
      </c>
      <c r="O158">
        <f t="shared" si="193"/>
        <v>0</v>
      </c>
      <c r="P158" s="32">
        <v>0</v>
      </c>
      <c r="Q158" s="73" t="e">
        <f t="shared" si="199"/>
        <v>#NUM!</v>
      </c>
      <c r="R158" s="32">
        <v>0</v>
      </c>
      <c r="S158" s="73">
        <f t="shared" si="200"/>
        <v>56</v>
      </c>
      <c r="T158" s="32">
        <v>0</v>
      </c>
      <c r="U158" s="73">
        <f t="shared" si="201"/>
        <v>48</v>
      </c>
      <c r="V158" s="32">
        <f t="shared" si="202"/>
        <v>0</v>
      </c>
      <c r="W158" s="33" t="e">
        <f t="shared" si="203"/>
        <v>#NUM!</v>
      </c>
    </row>
    <row r="159" spans="2:23" ht="15" x14ac:dyDescent="0.2">
      <c r="B159" s="6">
        <v>19</v>
      </c>
      <c r="C159" s="7" t="s">
        <v>110</v>
      </c>
      <c r="D159" s="8" t="s">
        <v>121</v>
      </c>
      <c r="E159" s="38">
        <v>10.37</v>
      </c>
      <c r="F159" s="10">
        <f t="shared" si="194"/>
        <v>4</v>
      </c>
      <c r="G159" s="38">
        <v>302</v>
      </c>
      <c r="H159" s="73">
        <f t="shared" si="195"/>
        <v>105</v>
      </c>
      <c r="I159" s="38">
        <v>17.63</v>
      </c>
      <c r="J159" s="73">
        <f t="shared" si="196"/>
        <v>77</v>
      </c>
      <c r="K159" s="38">
        <v>65.53</v>
      </c>
      <c r="L159" s="12">
        <f t="shared" si="197"/>
        <v>89</v>
      </c>
      <c r="M159" s="73">
        <f t="shared" si="198"/>
        <v>275</v>
      </c>
      <c r="N159" s="31">
        <f t="shared" si="187"/>
        <v>10</v>
      </c>
      <c r="O159">
        <f t="shared" si="193"/>
        <v>4</v>
      </c>
      <c r="P159" s="32">
        <v>0</v>
      </c>
      <c r="Q159" s="73">
        <f t="shared" si="199"/>
        <v>4</v>
      </c>
      <c r="R159" s="32">
        <v>0</v>
      </c>
      <c r="S159" s="73">
        <f t="shared" si="200"/>
        <v>105</v>
      </c>
      <c r="T159" s="32">
        <v>0</v>
      </c>
      <c r="U159" s="73">
        <f t="shared" si="201"/>
        <v>77</v>
      </c>
      <c r="V159" s="32">
        <f t="shared" si="202"/>
        <v>89</v>
      </c>
      <c r="W159" s="33">
        <f t="shared" si="203"/>
        <v>89</v>
      </c>
    </row>
    <row r="160" spans="2:23" ht="15" x14ac:dyDescent="0.2">
      <c r="B160" s="13">
        <v>20</v>
      </c>
      <c r="C160" s="7" t="s">
        <v>111</v>
      </c>
      <c r="D160" s="8" t="s">
        <v>121</v>
      </c>
      <c r="E160" s="38"/>
      <c r="F160" s="10">
        <f t="shared" si="194"/>
        <v>0</v>
      </c>
      <c r="G160" s="38"/>
      <c r="H160" s="73">
        <f t="shared" si="195"/>
        <v>0</v>
      </c>
      <c r="I160" s="38"/>
      <c r="J160" s="73">
        <f t="shared" si="196"/>
        <v>0</v>
      </c>
      <c r="K160" s="38"/>
      <c r="L160" s="12">
        <f t="shared" si="197"/>
        <v>0</v>
      </c>
      <c r="M160" s="73">
        <f t="shared" si="198"/>
        <v>0</v>
      </c>
      <c r="N160" s="31">
        <f t="shared" si="187"/>
        <v>24</v>
      </c>
      <c r="O160">
        <f t="shared" si="193"/>
        <v>2674</v>
      </c>
      <c r="P160" s="32">
        <v>0</v>
      </c>
      <c r="Q160" s="73">
        <f t="shared" si="199"/>
        <v>2674</v>
      </c>
      <c r="R160" s="32">
        <v>0</v>
      </c>
      <c r="S160" s="73" t="e">
        <f t="shared" si="200"/>
        <v>#NUM!</v>
      </c>
      <c r="T160" s="32">
        <v>0</v>
      </c>
      <c r="U160" s="73" t="e">
        <f t="shared" si="201"/>
        <v>#NUM!</v>
      </c>
      <c r="V160" s="32">
        <f t="shared" si="202"/>
        <v>3808</v>
      </c>
      <c r="W160" s="33">
        <f t="shared" si="203"/>
        <v>3808</v>
      </c>
    </row>
    <row r="161" spans="2:23" ht="15" x14ac:dyDescent="0.2">
      <c r="B161" s="6">
        <v>21</v>
      </c>
      <c r="C161" s="15" t="s">
        <v>112</v>
      </c>
      <c r="D161" s="8" t="s">
        <v>121</v>
      </c>
      <c r="E161" s="38"/>
      <c r="F161" s="10">
        <f t="shared" si="194"/>
        <v>0</v>
      </c>
      <c r="G161" s="38"/>
      <c r="H161" s="73">
        <f t="shared" si="195"/>
        <v>0</v>
      </c>
      <c r="I161" s="38"/>
      <c r="J161" s="73">
        <f t="shared" si="196"/>
        <v>0</v>
      </c>
      <c r="K161" s="38"/>
      <c r="L161" s="12">
        <f t="shared" si="197"/>
        <v>0</v>
      </c>
      <c r="M161" s="73">
        <f t="shared" si="198"/>
        <v>0</v>
      </c>
      <c r="N161" s="31">
        <f t="shared" si="187"/>
        <v>24</v>
      </c>
      <c r="O161">
        <f t="shared" si="193"/>
        <v>2674</v>
      </c>
      <c r="P161" s="32">
        <v>0</v>
      </c>
      <c r="Q161" s="73">
        <f t="shared" si="199"/>
        <v>2674</v>
      </c>
      <c r="R161" s="32">
        <v>0</v>
      </c>
      <c r="S161" s="73" t="e">
        <f t="shared" si="200"/>
        <v>#NUM!</v>
      </c>
      <c r="T161" s="32">
        <v>0</v>
      </c>
      <c r="U161" s="73" t="e">
        <f t="shared" si="201"/>
        <v>#NUM!</v>
      </c>
      <c r="V161" s="32">
        <f t="shared" si="202"/>
        <v>3808</v>
      </c>
      <c r="W161" s="33">
        <f t="shared" si="203"/>
        <v>3808</v>
      </c>
    </row>
    <row r="162" spans="2:23" ht="15" x14ac:dyDescent="0.2">
      <c r="B162" s="6">
        <v>22</v>
      </c>
      <c r="C162" s="7" t="s">
        <v>113</v>
      </c>
      <c r="D162" s="8" t="s">
        <v>121</v>
      </c>
      <c r="E162" s="38">
        <v>7.98</v>
      </c>
      <c r="F162" s="10">
        <f t="shared" si="194"/>
        <v>224</v>
      </c>
      <c r="G162" s="38">
        <v>404</v>
      </c>
      <c r="H162" s="73">
        <f t="shared" si="195"/>
        <v>310</v>
      </c>
      <c r="I162" s="38">
        <v>24.96</v>
      </c>
      <c r="J162" s="73">
        <f t="shared" si="196"/>
        <v>137</v>
      </c>
      <c r="K162" s="38">
        <v>53.93</v>
      </c>
      <c r="L162" s="12">
        <f t="shared" si="197"/>
        <v>382</v>
      </c>
      <c r="M162" s="73">
        <f t="shared" si="198"/>
        <v>1053</v>
      </c>
      <c r="N162" s="31">
        <f t="shared" si="187"/>
        <v>1</v>
      </c>
      <c r="O162">
        <f t="shared" si="193"/>
        <v>224</v>
      </c>
      <c r="P162" s="32">
        <v>0</v>
      </c>
      <c r="Q162" s="73">
        <f t="shared" si="199"/>
        <v>224</v>
      </c>
      <c r="R162" s="32">
        <v>0</v>
      </c>
      <c r="S162" s="73">
        <f t="shared" si="200"/>
        <v>310</v>
      </c>
      <c r="T162" s="32">
        <v>0</v>
      </c>
      <c r="U162" s="73">
        <f t="shared" si="201"/>
        <v>137</v>
      </c>
      <c r="V162" s="32">
        <f t="shared" si="202"/>
        <v>382</v>
      </c>
      <c r="W162" s="33">
        <f t="shared" si="203"/>
        <v>382</v>
      </c>
    </row>
    <row r="163" spans="2:23" ht="15" x14ac:dyDescent="0.2">
      <c r="B163" s="13">
        <v>23</v>
      </c>
      <c r="C163" s="7" t="s">
        <v>114</v>
      </c>
      <c r="D163" s="8" t="s">
        <v>121</v>
      </c>
      <c r="E163" s="38">
        <v>10.15</v>
      </c>
      <c r="F163" s="10">
        <f t="shared" si="194"/>
        <v>12</v>
      </c>
      <c r="G163" s="38">
        <v>277</v>
      </c>
      <c r="H163" s="73">
        <f t="shared" si="195"/>
        <v>66</v>
      </c>
      <c r="I163" s="38">
        <v>20.79</v>
      </c>
      <c r="J163" s="73">
        <f t="shared" si="196"/>
        <v>103</v>
      </c>
      <c r="K163" s="38">
        <v>71.39</v>
      </c>
      <c r="L163" s="12">
        <f t="shared" si="197"/>
        <v>15</v>
      </c>
      <c r="M163" s="73">
        <f t="shared" si="198"/>
        <v>196</v>
      </c>
      <c r="N163" s="31">
        <f t="shared" si="187"/>
        <v>15</v>
      </c>
      <c r="O163">
        <f t="shared" si="193"/>
        <v>12</v>
      </c>
      <c r="P163" s="32">
        <v>0</v>
      </c>
      <c r="Q163" s="73">
        <f t="shared" si="199"/>
        <v>12</v>
      </c>
      <c r="R163" s="32">
        <v>0</v>
      </c>
      <c r="S163" s="73">
        <f t="shared" si="200"/>
        <v>66</v>
      </c>
      <c r="T163" s="32">
        <v>0</v>
      </c>
      <c r="U163" s="73">
        <f t="shared" si="201"/>
        <v>103</v>
      </c>
      <c r="V163" s="32">
        <f t="shared" si="202"/>
        <v>15</v>
      </c>
      <c r="W163" s="33">
        <f t="shared" si="203"/>
        <v>15</v>
      </c>
    </row>
    <row r="164" spans="2:23" ht="15" x14ac:dyDescent="0.2">
      <c r="B164" s="6">
        <v>24</v>
      </c>
      <c r="C164" s="15" t="s">
        <v>115</v>
      </c>
      <c r="D164" s="8" t="s">
        <v>121</v>
      </c>
      <c r="E164" s="38">
        <v>9.0500000000000007</v>
      </c>
      <c r="F164" s="10">
        <f t="shared" si="194"/>
        <v>90</v>
      </c>
      <c r="G164" s="38">
        <v>292</v>
      </c>
      <c r="H164" s="73">
        <f t="shared" si="195"/>
        <v>89</v>
      </c>
      <c r="I164" s="38">
        <v>17</v>
      </c>
      <c r="J164" s="73">
        <f t="shared" si="196"/>
        <v>72</v>
      </c>
      <c r="K164" s="38">
        <v>62.04</v>
      </c>
      <c r="L164" s="12">
        <f t="shared" si="197"/>
        <v>158</v>
      </c>
      <c r="M164" s="73">
        <f t="shared" si="198"/>
        <v>409</v>
      </c>
      <c r="N164" s="31">
        <f t="shared" si="187"/>
        <v>6</v>
      </c>
      <c r="O164">
        <f t="shared" si="193"/>
        <v>90</v>
      </c>
      <c r="P164" s="32">
        <v>0</v>
      </c>
      <c r="Q164" s="73">
        <f t="shared" si="199"/>
        <v>90</v>
      </c>
      <c r="R164" s="32">
        <v>0</v>
      </c>
      <c r="S164" s="73">
        <f t="shared" si="200"/>
        <v>89</v>
      </c>
      <c r="T164" s="32">
        <v>0</v>
      </c>
      <c r="U164" s="73">
        <f t="shared" si="201"/>
        <v>72</v>
      </c>
      <c r="V164" s="32">
        <f t="shared" si="202"/>
        <v>158</v>
      </c>
      <c r="W164" s="33">
        <f t="shared" si="203"/>
        <v>158</v>
      </c>
    </row>
    <row r="165" spans="2:23" ht="15" x14ac:dyDescent="0.2">
      <c r="B165" s="6">
        <v>25</v>
      </c>
      <c r="C165" s="7" t="s">
        <v>116</v>
      </c>
      <c r="D165" s="8" t="s">
        <v>121</v>
      </c>
      <c r="E165" s="38"/>
      <c r="F165" s="10">
        <f t="shared" si="194"/>
        <v>0</v>
      </c>
      <c r="G165" s="38"/>
      <c r="H165" s="73">
        <f t="shared" si="195"/>
        <v>0</v>
      </c>
      <c r="I165" s="38"/>
      <c r="J165" s="73">
        <f t="shared" si="196"/>
        <v>0</v>
      </c>
      <c r="K165" s="38"/>
      <c r="L165" s="12">
        <f t="shared" si="197"/>
        <v>0</v>
      </c>
      <c r="M165" s="73">
        <f t="shared" si="198"/>
        <v>0</v>
      </c>
      <c r="N165" s="31">
        <f t="shared" si="187"/>
        <v>24</v>
      </c>
      <c r="O165">
        <f t="shared" si="193"/>
        <v>2674</v>
      </c>
      <c r="P165" s="32">
        <v>0</v>
      </c>
      <c r="Q165" s="73">
        <f t="shared" si="199"/>
        <v>2674</v>
      </c>
      <c r="R165" s="32">
        <v>0</v>
      </c>
      <c r="S165" s="73" t="e">
        <f t="shared" si="200"/>
        <v>#NUM!</v>
      </c>
      <c r="T165" s="32">
        <v>0</v>
      </c>
      <c r="U165" s="73" t="e">
        <f t="shared" si="201"/>
        <v>#NUM!</v>
      </c>
      <c r="V165" s="32">
        <f t="shared" si="202"/>
        <v>3808</v>
      </c>
      <c r="W165" s="33">
        <f t="shared" si="203"/>
        <v>3808</v>
      </c>
    </row>
    <row r="166" spans="2:23" x14ac:dyDescent="0.2">
      <c r="B166" s="13">
        <v>26</v>
      </c>
      <c r="C166" s="32" t="s">
        <v>117</v>
      </c>
      <c r="D166" s="8" t="s">
        <v>121</v>
      </c>
      <c r="E166" s="38">
        <v>8.7899999999999991</v>
      </c>
      <c r="F166" s="10">
        <f t="shared" si="194"/>
        <v>118</v>
      </c>
      <c r="G166" s="38">
        <v>305</v>
      </c>
      <c r="H166" s="73">
        <f t="shared" si="195"/>
        <v>110</v>
      </c>
      <c r="I166" s="38">
        <v>23.46</v>
      </c>
      <c r="J166" s="73">
        <f t="shared" si="196"/>
        <v>125</v>
      </c>
      <c r="K166" s="38">
        <v>55.95</v>
      </c>
      <c r="L166" s="12">
        <f t="shared" si="197"/>
        <v>318</v>
      </c>
      <c r="M166" s="73">
        <f t="shared" si="198"/>
        <v>671</v>
      </c>
      <c r="N166" s="31">
        <f t="shared" si="187"/>
        <v>3</v>
      </c>
      <c r="O166">
        <f t="shared" si="193"/>
        <v>118</v>
      </c>
      <c r="P166" s="32">
        <v>0</v>
      </c>
      <c r="Q166" s="73">
        <f t="shared" si="199"/>
        <v>118</v>
      </c>
      <c r="R166" s="32">
        <v>0</v>
      </c>
      <c r="S166" s="73">
        <f t="shared" si="200"/>
        <v>110</v>
      </c>
      <c r="T166" s="32">
        <v>0</v>
      </c>
      <c r="U166" s="73">
        <f t="shared" si="201"/>
        <v>125</v>
      </c>
      <c r="V166" s="32">
        <f t="shared" si="202"/>
        <v>318</v>
      </c>
      <c r="W166" s="33">
        <f t="shared" si="203"/>
        <v>318</v>
      </c>
    </row>
    <row r="167" spans="2:23" ht="15" x14ac:dyDescent="0.2">
      <c r="B167" s="6">
        <v>27</v>
      </c>
      <c r="C167" s="7" t="s">
        <v>118</v>
      </c>
      <c r="D167" s="8" t="s">
        <v>121</v>
      </c>
      <c r="E167" s="38">
        <v>9.18</v>
      </c>
      <c r="F167" s="10">
        <f t="shared" si="194"/>
        <v>78</v>
      </c>
      <c r="G167" s="38">
        <v>293</v>
      </c>
      <c r="H167" s="73">
        <f t="shared" si="195"/>
        <v>91</v>
      </c>
      <c r="I167" s="38">
        <v>13.08</v>
      </c>
      <c r="J167" s="73">
        <f t="shared" si="196"/>
        <v>40</v>
      </c>
      <c r="K167" s="38">
        <v>61.2</v>
      </c>
      <c r="L167" s="12">
        <f t="shared" si="197"/>
        <v>177</v>
      </c>
      <c r="M167" s="73">
        <f t="shared" si="198"/>
        <v>386</v>
      </c>
      <c r="N167" s="31">
        <f t="shared" si="187"/>
        <v>7</v>
      </c>
      <c r="O167">
        <f t="shared" si="193"/>
        <v>78</v>
      </c>
      <c r="P167" s="32">
        <v>0</v>
      </c>
      <c r="Q167" s="73">
        <f t="shared" si="199"/>
        <v>78</v>
      </c>
      <c r="R167" s="32">
        <v>0</v>
      </c>
      <c r="S167" s="73">
        <f t="shared" si="200"/>
        <v>91</v>
      </c>
      <c r="T167" s="32">
        <v>0</v>
      </c>
      <c r="U167" s="73">
        <f t="shared" si="201"/>
        <v>40</v>
      </c>
      <c r="V167" s="32">
        <f t="shared" si="202"/>
        <v>177</v>
      </c>
      <c r="W167" s="33">
        <f t="shared" si="203"/>
        <v>177</v>
      </c>
    </row>
    <row r="168" spans="2:23" ht="15" x14ac:dyDescent="0.2">
      <c r="B168" s="6">
        <v>28</v>
      </c>
      <c r="C168" s="7"/>
      <c r="D168" s="77"/>
      <c r="E168" s="38"/>
      <c r="F168" s="10">
        <f t="shared" si="194"/>
        <v>0</v>
      </c>
      <c r="G168" s="38"/>
      <c r="H168" s="73">
        <f t="shared" si="195"/>
        <v>0</v>
      </c>
      <c r="I168" s="38"/>
      <c r="J168" s="73">
        <f t="shared" si="196"/>
        <v>0</v>
      </c>
      <c r="K168" s="38"/>
      <c r="L168" s="12">
        <f t="shared" si="197"/>
        <v>0</v>
      </c>
      <c r="M168" s="73">
        <f t="shared" si="198"/>
        <v>0</v>
      </c>
      <c r="N168" s="31">
        <f t="shared" si="187"/>
        <v>24</v>
      </c>
      <c r="O168">
        <f t="shared" si="193"/>
        <v>2674</v>
      </c>
      <c r="P168" s="32">
        <v>0</v>
      </c>
      <c r="Q168" s="73">
        <f t="shared" si="199"/>
        <v>2674</v>
      </c>
      <c r="R168" s="32">
        <v>0</v>
      </c>
      <c r="S168" s="73" t="e">
        <f t="shared" si="200"/>
        <v>#NUM!</v>
      </c>
      <c r="T168" s="32">
        <v>0</v>
      </c>
      <c r="U168" s="73" t="e">
        <f t="shared" si="201"/>
        <v>#NUM!</v>
      </c>
      <c r="V168" s="32">
        <f t="shared" si="202"/>
        <v>3808</v>
      </c>
      <c r="W168" s="33">
        <f t="shared" si="203"/>
        <v>3808</v>
      </c>
    </row>
    <row r="169" spans="2:23" ht="15" x14ac:dyDescent="0.2">
      <c r="B169" s="13">
        <v>29</v>
      </c>
      <c r="C169" s="7"/>
      <c r="D169" s="77"/>
      <c r="E169" s="38"/>
      <c r="F169" s="10">
        <f t="shared" si="194"/>
        <v>0</v>
      </c>
      <c r="G169" s="38"/>
      <c r="H169" s="73">
        <f t="shared" si="195"/>
        <v>0</v>
      </c>
      <c r="I169" s="38"/>
      <c r="J169" s="73">
        <f t="shared" si="196"/>
        <v>0</v>
      </c>
      <c r="K169" s="38"/>
      <c r="L169" s="12">
        <f t="shared" si="197"/>
        <v>0</v>
      </c>
      <c r="M169" s="73">
        <f t="shared" si="198"/>
        <v>0</v>
      </c>
      <c r="N169" s="31">
        <f t="shared" si="187"/>
        <v>24</v>
      </c>
      <c r="O169">
        <f t="shared" si="193"/>
        <v>2674</v>
      </c>
      <c r="P169" s="32">
        <v>0</v>
      </c>
      <c r="Q169" s="73">
        <f t="shared" si="199"/>
        <v>2674</v>
      </c>
      <c r="R169" s="32">
        <v>0</v>
      </c>
      <c r="S169" s="73" t="e">
        <f t="shared" si="200"/>
        <v>#NUM!</v>
      </c>
      <c r="T169" s="32">
        <v>0</v>
      </c>
      <c r="U169" s="73" t="e">
        <f t="shared" si="201"/>
        <v>#NUM!</v>
      </c>
      <c r="V169" s="32">
        <f t="shared" si="202"/>
        <v>3808</v>
      </c>
      <c r="W169" s="33">
        <f t="shared" si="203"/>
        <v>3808</v>
      </c>
    </row>
    <row r="170" spans="2:23" ht="15" x14ac:dyDescent="0.2">
      <c r="B170" s="6">
        <v>30</v>
      </c>
      <c r="C170" s="7"/>
      <c r="D170" s="77"/>
      <c r="E170" s="38"/>
      <c r="F170" s="10">
        <f t="shared" si="194"/>
        <v>0</v>
      </c>
      <c r="G170" s="38"/>
      <c r="H170" s="73">
        <f t="shared" si="195"/>
        <v>0</v>
      </c>
      <c r="I170" s="38"/>
      <c r="J170" s="73">
        <f t="shared" si="196"/>
        <v>0</v>
      </c>
      <c r="K170" s="38"/>
      <c r="L170" s="12">
        <f t="shared" si="197"/>
        <v>0</v>
      </c>
      <c r="M170" s="73">
        <f t="shared" si="198"/>
        <v>0</v>
      </c>
      <c r="N170" s="31">
        <f t="shared" si="187"/>
        <v>24</v>
      </c>
      <c r="O170">
        <f t="shared" si="193"/>
        <v>2674</v>
      </c>
      <c r="P170" s="32">
        <v>0</v>
      </c>
      <c r="Q170" s="73">
        <f t="shared" si="199"/>
        <v>2674</v>
      </c>
      <c r="R170" s="32">
        <v>0</v>
      </c>
      <c r="S170" s="73" t="e">
        <f t="shared" si="200"/>
        <v>#NUM!</v>
      </c>
      <c r="T170" s="32">
        <v>0</v>
      </c>
      <c r="U170" s="73" t="e">
        <f t="shared" si="201"/>
        <v>#NUM!</v>
      </c>
      <c r="V170" s="32">
        <f t="shared" si="202"/>
        <v>3808</v>
      </c>
      <c r="W170" s="33">
        <f t="shared" si="203"/>
        <v>3808</v>
      </c>
    </row>
    <row r="171" spans="2:23" ht="15" x14ac:dyDescent="0.2">
      <c r="B171" s="6">
        <v>31</v>
      </c>
      <c r="C171" s="7"/>
      <c r="D171" s="77"/>
      <c r="E171" s="38"/>
      <c r="F171" s="10">
        <f t="shared" si="194"/>
        <v>0</v>
      </c>
      <c r="G171" s="38"/>
      <c r="H171" s="73">
        <f t="shared" si="195"/>
        <v>0</v>
      </c>
      <c r="I171" s="38"/>
      <c r="J171" s="73">
        <f t="shared" si="196"/>
        <v>0</v>
      </c>
      <c r="K171" s="38"/>
      <c r="L171" s="12">
        <f t="shared" si="197"/>
        <v>0</v>
      </c>
      <c r="M171" s="73">
        <f t="shared" si="198"/>
        <v>0</v>
      </c>
      <c r="N171" s="31">
        <f t="shared" si="187"/>
        <v>24</v>
      </c>
      <c r="O171">
        <f t="shared" si="193"/>
        <v>2674</v>
      </c>
      <c r="P171" s="32">
        <v>0</v>
      </c>
      <c r="Q171" s="73">
        <f t="shared" si="199"/>
        <v>2674</v>
      </c>
      <c r="R171" s="32">
        <v>0</v>
      </c>
      <c r="S171" s="73" t="e">
        <f t="shared" si="200"/>
        <v>#NUM!</v>
      </c>
      <c r="T171" s="32">
        <v>0</v>
      </c>
      <c r="U171" s="73" t="e">
        <f t="shared" si="201"/>
        <v>#NUM!</v>
      </c>
      <c r="V171" s="32">
        <f t="shared" si="202"/>
        <v>3808</v>
      </c>
      <c r="W171" s="33">
        <f t="shared" si="203"/>
        <v>3808</v>
      </c>
    </row>
    <row r="172" spans="2:23" ht="15" x14ac:dyDescent="0.2">
      <c r="B172" s="13">
        <v>32</v>
      </c>
      <c r="C172" s="7"/>
      <c r="D172" s="77"/>
      <c r="E172" s="38"/>
      <c r="F172" s="10">
        <f t="shared" si="194"/>
        <v>0</v>
      </c>
      <c r="G172" s="38"/>
      <c r="H172" s="73">
        <f t="shared" si="195"/>
        <v>0</v>
      </c>
      <c r="I172" s="38"/>
      <c r="J172" s="73">
        <f t="shared" si="196"/>
        <v>0</v>
      </c>
      <c r="K172" s="38"/>
      <c r="L172" s="12">
        <f t="shared" si="197"/>
        <v>0</v>
      </c>
      <c r="M172" s="73">
        <f t="shared" si="198"/>
        <v>0</v>
      </c>
      <c r="N172" s="31">
        <f t="shared" si="187"/>
        <v>24</v>
      </c>
      <c r="O172">
        <f t="shared" si="193"/>
        <v>2674</v>
      </c>
      <c r="P172" s="32">
        <v>0</v>
      </c>
      <c r="Q172" s="73">
        <f t="shared" si="199"/>
        <v>2674</v>
      </c>
      <c r="R172" s="32">
        <v>0</v>
      </c>
      <c r="S172" s="73" t="e">
        <f t="shared" si="200"/>
        <v>#NUM!</v>
      </c>
      <c r="T172" s="32">
        <v>0</v>
      </c>
      <c r="U172" s="73" t="e">
        <f t="shared" si="201"/>
        <v>#NUM!</v>
      </c>
      <c r="V172" s="32">
        <f t="shared" si="202"/>
        <v>3808</v>
      </c>
      <c r="W172" s="33">
        <f t="shared" si="203"/>
        <v>3808</v>
      </c>
    </row>
    <row r="173" spans="2:23" ht="15" x14ac:dyDescent="0.2">
      <c r="B173" s="6">
        <v>33</v>
      </c>
      <c r="C173" s="7"/>
      <c r="D173" s="77"/>
      <c r="E173" s="38"/>
      <c r="F173" s="10">
        <f t="shared" si="194"/>
        <v>0</v>
      </c>
      <c r="G173" s="38"/>
      <c r="H173" s="73">
        <f t="shared" si="195"/>
        <v>0</v>
      </c>
      <c r="I173" s="38"/>
      <c r="J173" s="73">
        <f t="shared" si="196"/>
        <v>0</v>
      </c>
      <c r="K173" s="38"/>
      <c r="L173" s="12">
        <f t="shared" si="197"/>
        <v>0</v>
      </c>
      <c r="M173" s="73">
        <f t="shared" si="198"/>
        <v>0</v>
      </c>
      <c r="N173" s="31">
        <f t="shared" si="187"/>
        <v>24</v>
      </c>
      <c r="O173">
        <f t="shared" si="193"/>
        <v>2674</v>
      </c>
      <c r="P173" s="32">
        <v>0</v>
      </c>
      <c r="Q173" s="73">
        <f t="shared" si="199"/>
        <v>2674</v>
      </c>
      <c r="R173" s="32">
        <v>0</v>
      </c>
      <c r="S173" s="73" t="e">
        <f t="shared" si="200"/>
        <v>#NUM!</v>
      </c>
      <c r="T173" s="32">
        <v>0</v>
      </c>
      <c r="U173" s="73" t="e">
        <f t="shared" si="201"/>
        <v>#NUM!</v>
      </c>
      <c r="V173" s="32">
        <f t="shared" si="202"/>
        <v>3808</v>
      </c>
      <c r="W173" s="33">
        <f t="shared" si="203"/>
        <v>3808</v>
      </c>
    </row>
    <row r="174" spans="2:23" ht="15" x14ac:dyDescent="0.2">
      <c r="B174" s="6">
        <v>34</v>
      </c>
      <c r="C174" s="7"/>
      <c r="D174" s="77"/>
      <c r="E174" s="38"/>
      <c r="F174" s="10">
        <f t="shared" si="194"/>
        <v>0</v>
      </c>
      <c r="G174" s="38"/>
      <c r="H174" s="73">
        <f t="shared" si="195"/>
        <v>0</v>
      </c>
      <c r="I174" s="38"/>
      <c r="J174" s="73">
        <f t="shared" si="196"/>
        <v>0</v>
      </c>
      <c r="K174" s="38"/>
      <c r="L174" s="12">
        <f t="shared" si="197"/>
        <v>0</v>
      </c>
      <c r="M174" s="73">
        <f t="shared" si="198"/>
        <v>0</v>
      </c>
      <c r="N174" s="31">
        <f t="shared" si="187"/>
        <v>24</v>
      </c>
      <c r="O174">
        <f t="shared" si="193"/>
        <v>2674</v>
      </c>
      <c r="P174" s="32">
        <v>0</v>
      </c>
      <c r="Q174" s="73">
        <f t="shared" si="199"/>
        <v>2674</v>
      </c>
      <c r="R174" s="32">
        <v>0</v>
      </c>
      <c r="S174" s="73" t="e">
        <f t="shared" si="200"/>
        <v>#NUM!</v>
      </c>
      <c r="T174" s="32">
        <v>0</v>
      </c>
      <c r="U174" s="73" t="e">
        <f t="shared" si="201"/>
        <v>#NUM!</v>
      </c>
      <c r="V174" s="32">
        <f t="shared" si="202"/>
        <v>3808</v>
      </c>
      <c r="W174" s="33">
        <f t="shared" si="203"/>
        <v>3808</v>
      </c>
    </row>
    <row r="175" spans="2:23" ht="15" x14ac:dyDescent="0.2">
      <c r="B175" s="13">
        <v>35</v>
      </c>
      <c r="C175" s="7"/>
      <c r="D175" s="77"/>
      <c r="E175" s="38"/>
      <c r="F175" s="10">
        <f t="shared" si="194"/>
        <v>0</v>
      </c>
      <c r="G175" s="38"/>
      <c r="H175" s="73">
        <f t="shared" si="195"/>
        <v>0</v>
      </c>
      <c r="I175" s="38"/>
      <c r="J175" s="73">
        <f t="shared" si="196"/>
        <v>0</v>
      </c>
      <c r="K175" s="38"/>
      <c r="L175" s="12">
        <f t="shared" si="197"/>
        <v>0</v>
      </c>
      <c r="M175" s="73">
        <f t="shared" si="198"/>
        <v>0</v>
      </c>
      <c r="N175" s="31">
        <f t="shared" si="187"/>
        <v>24</v>
      </c>
      <c r="O175">
        <f t="shared" si="193"/>
        <v>2674</v>
      </c>
      <c r="P175" s="32">
        <v>0</v>
      </c>
      <c r="Q175" s="73">
        <f t="shared" si="199"/>
        <v>2674</v>
      </c>
      <c r="R175" s="32">
        <v>0</v>
      </c>
      <c r="S175" s="73" t="e">
        <f t="shared" si="200"/>
        <v>#NUM!</v>
      </c>
      <c r="T175" s="32">
        <v>0</v>
      </c>
      <c r="U175" s="73" t="e">
        <f t="shared" si="201"/>
        <v>#NUM!</v>
      </c>
      <c r="V175" s="32">
        <f t="shared" si="202"/>
        <v>3808</v>
      </c>
      <c r="W175" s="33">
        <f t="shared" si="203"/>
        <v>3808</v>
      </c>
    </row>
    <row r="176" spans="2:23" ht="15" x14ac:dyDescent="0.2">
      <c r="B176" s="6">
        <v>36</v>
      </c>
      <c r="C176" s="15"/>
      <c r="D176" s="77"/>
      <c r="E176" s="38"/>
      <c r="F176" s="10">
        <f t="shared" si="194"/>
        <v>0</v>
      </c>
      <c r="G176" s="38"/>
      <c r="H176" s="73">
        <f t="shared" si="195"/>
        <v>0</v>
      </c>
      <c r="I176" s="38"/>
      <c r="J176" s="73">
        <f t="shared" si="196"/>
        <v>0</v>
      </c>
      <c r="K176" s="38"/>
      <c r="L176" s="12">
        <f t="shared" si="197"/>
        <v>0</v>
      </c>
      <c r="M176" s="73">
        <f t="shared" si="198"/>
        <v>0</v>
      </c>
      <c r="N176" s="31">
        <f t="shared" si="187"/>
        <v>24</v>
      </c>
      <c r="O176">
        <f t="shared" si="193"/>
        <v>2674</v>
      </c>
      <c r="P176" s="32">
        <v>0</v>
      </c>
      <c r="Q176" s="73">
        <f t="shared" si="199"/>
        <v>2674</v>
      </c>
      <c r="R176" s="32">
        <v>0</v>
      </c>
      <c r="S176" s="73" t="e">
        <f t="shared" si="200"/>
        <v>#NUM!</v>
      </c>
      <c r="T176" s="32">
        <v>0</v>
      </c>
      <c r="U176" s="73" t="e">
        <f t="shared" si="201"/>
        <v>#NUM!</v>
      </c>
      <c r="V176" s="32">
        <f t="shared" si="202"/>
        <v>3808</v>
      </c>
      <c r="W176" s="33">
        <f t="shared" si="203"/>
        <v>3808</v>
      </c>
    </row>
    <row r="177" spans="2:23" ht="15" x14ac:dyDescent="0.2">
      <c r="B177" s="6">
        <v>37</v>
      </c>
      <c r="C177" s="76"/>
      <c r="D177" s="77"/>
      <c r="E177" s="38"/>
      <c r="F177" s="10">
        <f t="shared" si="194"/>
        <v>0</v>
      </c>
      <c r="G177" s="38"/>
      <c r="H177" s="73">
        <f t="shared" si="195"/>
        <v>0</v>
      </c>
      <c r="I177" s="38"/>
      <c r="J177" s="73">
        <f t="shared" si="196"/>
        <v>0</v>
      </c>
      <c r="K177" s="38"/>
      <c r="L177" s="12">
        <f t="shared" si="197"/>
        <v>0</v>
      </c>
      <c r="M177" s="73">
        <f t="shared" si="198"/>
        <v>0</v>
      </c>
      <c r="N177" s="31">
        <f t="shared" si="187"/>
        <v>24</v>
      </c>
      <c r="O177">
        <f t="shared" si="193"/>
        <v>2674</v>
      </c>
      <c r="P177" s="32">
        <v>0</v>
      </c>
      <c r="Q177" s="73">
        <f t="shared" si="199"/>
        <v>2674</v>
      </c>
      <c r="R177" s="32">
        <v>0</v>
      </c>
      <c r="S177" s="73" t="e">
        <f t="shared" si="200"/>
        <v>#NUM!</v>
      </c>
      <c r="T177" s="32">
        <v>0</v>
      </c>
      <c r="U177" s="73" t="e">
        <f t="shared" si="201"/>
        <v>#NUM!</v>
      </c>
      <c r="V177" s="32">
        <f t="shared" si="202"/>
        <v>3808</v>
      </c>
      <c r="W177" s="33">
        <f t="shared" si="203"/>
        <v>3808</v>
      </c>
    </row>
  </sheetData>
  <sortState ref="C6:M27">
    <sortCondition descending="1" ref="M6:M27"/>
  </sortState>
  <pageMargins left="0.75" right="0.75" top="1" bottom="1" header="0.4921259845" footer="0.492125984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1"/>
  <sheetViews>
    <sheetView zoomScale="90" zoomScaleNormal="90" workbookViewId="0">
      <selection activeCell="K202" sqref="K202"/>
    </sheetView>
  </sheetViews>
  <sheetFormatPr defaultColWidth="9" defaultRowHeight="12.75" x14ac:dyDescent="0.2"/>
  <cols>
    <col min="1" max="1" width="1.5703125" customWidth="1"/>
    <col min="2" max="2" width="4" customWidth="1"/>
    <col min="3" max="3" width="27.42578125" customWidth="1"/>
    <col min="4" max="4" width="15.28515625" customWidth="1"/>
    <col min="5" max="5" width="7.7109375" customWidth="1"/>
    <col min="6" max="6" width="8.7109375" customWidth="1"/>
    <col min="7" max="7" width="6.85546875" customWidth="1"/>
    <col min="8" max="8" width="6" customWidth="1"/>
    <col min="9" max="9" width="7.140625" customWidth="1"/>
    <col min="10" max="10" width="5.7109375" customWidth="1"/>
    <col min="11" max="11" width="7.42578125" customWidth="1"/>
    <col min="12" max="12" width="5.85546875" customWidth="1"/>
    <col min="13" max="13" width="7.42578125" customWidth="1"/>
    <col min="14" max="14" width="4.42578125" style="1" customWidth="1"/>
    <col min="15" max="15" width="5.5703125" customWidth="1"/>
    <col min="16" max="16" width="2" customWidth="1"/>
    <col min="17" max="17" width="8.42578125" customWidth="1"/>
    <col min="18" max="18" width="2" customWidth="1"/>
    <col min="19" max="19" width="8.42578125" customWidth="1"/>
    <col min="20" max="20" width="2" customWidth="1"/>
    <col min="21" max="21" width="8.42578125" customWidth="1"/>
    <col min="22" max="22" width="5.5703125" customWidth="1"/>
    <col min="23" max="23" width="8.42578125" customWidth="1"/>
    <col min="24" max="24" width="8.5703125" customWidth="1"/>
  </cols>
  <sheetData>
    <row r="1" spans="1:23" ht="15" customHeight="1" x14ac:dyDescent="0.2">
      <c r="D1" t="s">
        <v>382</v>
      </c>
    </row>
    <row r="2" spans="1:23" ht="15" customHeight="1" x14ac:dyDescent="0.2"/>
    <row r="3" spans="1:23" ht="15" customHeight="1" x14ac:dyDescent="0.2">
      <c r="C3" s="71" t="s">
        <v>123</v>
      </c>
    </row>
    <row r="4" spans="1:23" ht="15" customHeight="1" x14ac:dyDescent="0.2">
      <c r="B4" s="5"/>
      <c r="C4" s="5" t="s">
        <v>2</v>
      </c>
      <c r="D4" s="5"/>
      <c r="E4" s="5">
        <v>10.7</v>
      </c>
      <c r="F4" s="5"/>
      <c r="G4" s="5">
        <v>213</v>
      </c>
      <c r="H4" s="5"/>
      <c r="I4" s="5">
        <v>7.98</v>
      </c>
      <c r="J4" s="5"/>
      <c r="K4" s="5">
        <v>75</v>
      </c>
      <c r="L4" s="5"/>
      <c r="M4" s="5"/>
      <c r="N4" s="30"/>
    </row>
    <row r="5" spans="1:23" ht="15" customHeight="1" x14ac:dyDescent="0.2">
      <c r="B5" s="5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6</v>
      </c>
      <c r="I5" s="5" t="s">
        <v>8</v>
      </c>
      <c r="J5" s="5" t="s">
        <v>6</v>
      </c>
      <c r="K5" s="5" t="s">
        <v>9</v>
      </c>
      <c r="L5" s="5" t="s">
        <v>6</v>
      </c>
      <c r="M5" s="5" t="s">
        <v>10</v>
      </c>
      <c r="N5" s="30"/>
    </row>
    <row r="6" spans="1:23" ht="15" customHeight="1" x14ac:dyDescent="0.25">
      <c r="A6" s="6">
        <v>1</v>
      </c>
      <c r="B6" s="6">
        <v>1</v>
      </c>
      <c r="C6" s="72" t="s">
        <v>347</v>
      </c>
      <c r="D6" s="36" t="s">
        <v>12</v>
      </c>
      <c r="E6" s="38">
        <v>11.67</v>
      </c>
      <c r="F6" s="10">
        <f t="shared" ref="F6" si="0">IF(E6=0,P6,O6)</f>
        <v>0</v>
      </c>
      <c r="G6" s="38">
        <v>200</v>
      </c>
      <c r="H6" s="73">
        <f t="shared" ref="H6" si="1">IF(G6&gt;213,S6,P6)</f>
        <v>0</v>
      </c>
      <c r="I6" s="38">
        <v>11.1</v>
      </c>
      <c r="J6" s="73">
        <f t="shared" ref="J6" si="2">IF(I6&gt;7.98,U6,P6)</f>
        <v>24</v>
      </c>
      <c r="K6" s="74">
        <v>94.27</v>
      </c>
      <c r="L6" s="12">
        <f t="shared" ref="L6" si="3">IF(K6=0,P6,V6)</f>
        <v>0</v>
      </c>
      <c r="M6" s="73">
        <f t="shared" ref="M6" si="4">SUM(F6+H6+J6+L6)</f>
        <v>24</v>
      </c>
      <c r="N6" s="31">
        <f>RANK(M6,$M$6:$M$44,0)</f>
        <v>17</v>
      </c>
      <c r="O6">
        <f t="shared" ref="O6" si="5">IF(E6&lt;10.7,Q6,P6)</f>
        <v>0</v>
      </c>
      <c r="P6" s="32">
        <v>0</v>
      </c>
      <c r="Q6" s="73" t="e">
        <f t="shared" ref="Q6" si="6">TRUNC(36.6476*POWER(10.7-E6,1.81))</f>
        <v>#NUM!</v>
      </c>
      <c r="R6" s="32">
        <v>0</v>
      </c>
      <c r="S6" s="73" t="e">
        <f>TRUNC(0.188807*POWER(G6-213,1.41))</f>
        <v>#NUM!</v>
      </c>
      <c r="T6" s="32">
        <v>0</v>
      </c>
      <c r="U6" s="73">
        <f t="shared" ref="U6" si="7">TRUNC(7.86*POWER(I6-7.98,1.01))</f>
        <v>24</v>
      </c>
      <c r="V6" s="32">
        <f t="shared" ref="V6" si="8">IF(K6&lt;75,W6,P6)</f>
        <v>0</v>
      </c>
      <c r="W6" s="33" t="e">
        <f t="shared" ref="W6" si="9">TRUNC(1.53775*POWER(75-K6,1.81))</f>
        <v>#NUM!</v>
      </c>
    </row>
    <row r="7" spans="1:23" ht="15" customHeight="1" x14ac:dyDescent="0.25">
      <c r="B7" s="6">
        <v>2</v>
      </c>
      <c r="C7" s="72" t="s">
        <v>348</v>
      </c>
      <c r="D7" s="36" t="s">
        <v>12</v>
      </c>
      <c r="E7" s="38">
        <v>13.48</v>
      </c>
      <c r="F7" s="10">
        <f t="shared" ref="F7:F44" si="10">IF(E7=0,P7,O7)</f>
        <v>0</v>
      </c>
      <c r="G7" s="38">
        <v>176</v>
      </c>
      <c r="H7" s="73">
        <f t="shared" ref="H7:H44" si="11">IF(G7&gt;213,S7,P7)</f>
        <v>0</v>
      </c>
      <c r="I7" s="38">
        <v>14.32</v>
      </c>
      <c r="J7" s="73">
        <f t="shared" ref="J7:J44" si="12">IF(I7&gt;7.98,U7,P7)</f>
        <v>50</v>
      </c>
      <c r="K7" s="74">
        <v>92.64</v>
      </c>
      <c r="L7" s="12">
        <f t="shared" ref="L7:L44" si="13">IF(K7=0,P7,V7)</f>
        <v>0</v>
      </c>
      <c r="M7" s="73">
        <f t="shared" ref="M7:M44" si="14">SUM(F7+H7+J7+L7)</f>
        <v>50</v>
      </c>
      <c r="N7" s="31">
        <f t="shared" ref="N7:N44" si="15">RANK(M7,$M$6:$M$44,0)</f>
        <v>11</v>
      </c>
      <c r="O7">
        <f t="shared" ref="O7:O8" si="16">IF(E7&lt;10.7,Q7,P7)</f>
        <v>0</v>
      </c>
      <c r="P7" s="32">
        <v>0</v>
      </c>
      <c r="Q7" s="73" t="e">
        <f t="shared" ref="Q7:Q8" si="17">TRUNC(36.6476*POWER(10.7-E7,1.81))</f>
        <v>#NUM!</v>
      </c>
      <c r="R7" s="32">
        <v>0</v>
      </c>
      <c r="S7" s="73" t="e">
        <f t="shared" ref="S7:S8" si="18">TRUNC(0.188807*POWER(G7-213,1.41))</f>
        <v>#NUM!</v>
      </c>
      <c r="T7" s="32">
        <v>0</v>
      </c>
      <c r="U7" s="73">
        <f t="shared" ref="U7:U8" si="19">TRUNC(7.86*POWER(I7-7.98,1.01))</f>
        <v>50</v>
      </c>
      <c r="V7" s="32">
        <f t="shared" ref="V7:V8" si="20">IF(K7&lt;75,W7,P7)</f>
        <v>0</v>
      </c>
      <c r="W7" s="33" t="e">
        <f t="shared" ref="W7:W8" si="21">TRUNC(1.53775*POWER(75-K7,1.81))</f>
        <v>#NUM!</v>
      </c>
    </row>
    <row r="8" spans="1:23" ht="15" customHeight="1" x14ac:dyDescent="0.2">
      <c r="B8" s="6">
        <v>3</v>
      </c>
      <c r="C8" s="7" t="s">
        <v>349</v>
      </c>
      <c r="D8" s="36" t="s">
        <v>12</v>
      </c>
      <c r="E8" s="38">
        <v>10.25</v>
      </c>
      <c r="F8" s="10">
        <f t="shared" si="10"/>
        <v>8</v>
      </c>
      <c r="G8" s="38">
        <v>241</v>
      </c>
      <c r="H8" s="73">
        <f t="shared" si="11"/>
        <v>20</v>
      </c>
      <c r="I8" s="38">
        <v>15.7</v>
      </c>
      <c r="J8" s="73">
        <f t="shared" si="12"/>
        <v>61</v>
      </c>
      <c r="K8" s="74">
        <v>68.36</v>
      </c>
      <c r="L8" s="12">
        <f t="shared" si="13"/>
        <v>47</v>
      </c>
      <c r="M8" s="73">
        <f t="shared" si="14"/>
        <v>136</v>
      </c>
      <c r="N8" s="31">
        <f t="shared" si="15"/>
        <v>5</v>
      </c>
      <c r="O8">
        <f t="shared" si="16"/>
        <v>8</v>
      </c>
      <c r="P8" s="32">
        <v>0</v>
      </c>
      <c r="Q8" s="73">
        <f t="shared" si="17"/>
        <v>8</v>
      </c>
      <c r="R8" s="32">
        <v>0</v>
      </c>
      <c r="S8" s="73">
        <f t="shared" si="18"/>
        <v>20</v>
      </c>
      <c r="T8" s="32">
        <v>0</v>
      </c>
      <c r="U8" s="73">
        <f t="shared" si="19"/>
        <v>61</v>
      </c>
      <c r="V8" s="32">
        <f t="shared" si="20"/>
        <v>47</v>
      </c>
      <c r="W8" s="33">
        <f t="shared" si="21"/>
        <v>47</v>
      </c>
    </row>
    <row r="9" spans="1:23" ht="15" customHeight="1" x14ac:dyDescent="0.2">
      <c r="B9" s="6">
        <v>4</v>
      </c>
      <c r="C9" s="7" t="s">
        <v>350</v>
      </c>
      <c r="D9" s="36" t="s">
        <v>12</v>
      </c>
      <c r="E9" s="38">
        <v>11.1</v>
      </c>
      <c r="F9" s="10">
        <f t="shared" si="10"/>
        <v>0</v>
      </c>
      <c r="G9" s="38">
        <v>164</v>
      </c>
      <c r="H9" s="73">
        <f t="shared" si="11"/>
        <v>0</v>
      </c>
      <c r="I9" s="38">
        <v>6.25</v>
      </c>
      <c r="J9" s="73">
        <f t="shared" si="12"/>
        <v>0</v>
      </c>
      <c r="K9" s="74">
        <v>85.48</v>
      </c>
      <c r="L9" s="12">
        <f t="shared" si="13"/>
        <v>0</v>
      </c>
      <c r="M9" s="73">
        <f t="shared" si="14"/>
        <v>0</v>
      </c>
      <c r="N9" s="31">
        <f t="shared" si="15"/>
        <v>24</v>
      </c>
      <c r="O9">
        <f t="shared" ref="O9:O44" si="22">IF(E9&lt;10.7,Q9,P9)</f>
        <v>0</v>
      </c>
      <c r="P9" s="32">
        <v>0</v>
      </c>
      <c r="Q9" s="73" t="e">
        <f t="shared" ref="Q9:Q44" si="23">TRUNC(36.6476*POWER(10.7-E9,1.81))</f>
        <v>#NUM!</v>
      </c>
      <c r="R9" s="32">
        <v>0</v>
      </c>
      <c r="S9" s="73" t="e">
        <f t="shared" ref="S9:S44" si="24">TRUNC(0.188807*POWER(G9-213,1.41))</f>
        <v>#NUM!</v>
      </c>
      <c r="T9" s="32">
        <v>0</v>
      </c>
      <c r="U9" s="73" t="e">
        <f t="shared" ref="U9:U44" si="25">TRUNC(7.86*POWER(I9-7.98,1.01))</f>
        <v>#NUM!</v>
      </c>
      <c r="V9" s="32">
        <f t="shared" ref="V9:V44" si="26">IF(K9&lt;75,W9,P9)</f>
        <v>0</v>
      </c>
      <c r="W9" s="33" t="e">
        <f t="shared" ref="W9:W44" si="27">TRUNC(1.53775*POWER(75-K9,1.81))</f>
        <v>#NUM!</v>
      </c>
    </row>
    <row r="10" spans="1:23" ht="15" customHeight="1" x14ac:dyDescent="0.2">
      <c r="B10" s="6">
        <v>5</v>
      </c>
      <c r="C10" s="7" t="s">
        <v>351</v>
      </c>
      <c r="D10" s="36" t="s">
        <v>12</v>
      </c>
      <c r="E10" s="38">
        <v>10.78</v>
      </c>
      <c r="F10" s="10">
        <f t="shared" si="10"/>
        <v>0</v>
      </c>
      <c r="G10" s="38">
        <v>251</v>
      </c>
      <c r="H10" s="73">
        <f t="shared" si="11"/>
        <v>31</v>
      </c>
      <c r="I10" s="38">
        <v>18.18</v>
      </c>
      <c r="J10" s="73">
        <f t="shared" si="12"/>
        <v>82</v>
      </c>
      <c r="K10" s="74">
        <v>72.790000000000006</v>
      </c>
      <c r="L10" s="12">
        <f t="shared" si="13"/>
        <v>6</v>
      </c>
      <c r="M10" s="73">
        <f t="shared" si="14"/>
        <v>119</v>
      </c>
      <c r="N10" s="31">
        <f t="shared" si="15"/>
        <v>6</v>
      </c>
      <c r="O10">
        <f t="shared" si="22"/>
        <v>0</v>
      </c>
      <c r="P10" s="32">
        <v>0</v>
      </c>
      <c r="Q10" s="73" t="e">
        <f t="shared" si="23"/>
        <v>#NUM!</v>
      </c>
      <c r="R10" s="32">
        <v>0</v>
      </c>
      <c r="S10" s="73">
        <f t="shared" si="24"/>
        <v>31</v>
      </c>
      <c r="T10" s="32">
        <v>0</v>
      </c>
      <c r="U10" s="73">
        <f t="shared" si="25"/>
        <v>82</v>
      </c>
      <c r="V10" s="32">
        <f t="shared" si="26"/>
        <v>6</v>
      </c>
      <c r="W10" s="33">
        <f t="shared" si="27"/>
        <v>6</v>
      </c>
    </row>
    <row r="11" spans="1:23" ht="15" customHeight="1" x14ac:dyDescent="0.2">
      <c r="B11" s="6">
        <v>6</v>
      </c>
      <c r="C11" s="7" t="s">
        <v>352</v>
      </c>
      <c r="D11" s="36" t="s">
        <v>12</v>
      </c>
      <c r="E11" s="38">
        <v>11.29</v>
      </c>
      <c r="F11" s="10">
        <f t="shared" si="10"/>
        <v>0</v>
      </c>
      <c r="G11" s="38">
        <v>226</v>
      </c>
      <c r="H11" s="73">
        <f t="shared" si="11"/>
        <v>7</v>
      </c>
      <c r="I11" s="38">
        <v>14.4</v>
      </c>
      <c r="J11" s="73">
        <f t="shared" si="12"/>
        <v>51</v>
      </c>
      <c r="K11" s="74">
        <v>88.28</v>
      </c>
      <c r="L11" s="12">
        <f t="shared" si="13"/>
        <v>0</v>
      </c>
      <c r="M11" s="73">
        <f t="shared" si="14"/>
        <v>58</v>
      </c>
      <c r="N11" s="31">
        <f t="shared" si="15"/>
        <v>10</v>
      </c>
      <c r="O11">
        <f t="shared" si="22"/>
        <v>0</v>
      </c>
      <c r="P11" s="32">
        <v>0</v>
      </c>
      <c r="Q11" s="73" t="e">
        <f t="shared" si="23"/>
        <v>#NUM!</v>
      </c>
      <c r="R11" s="32">
        <v>0</v>
      </c>
      <c r="S11" s="73">
        <f t="shared" si="24"/>
        <v>7</v>
      </c>
      <c r="T11" s="32">
        <v>0</v>
      </c>
      <c r="U11" s="73">
        <f t="shared" si="25"/>
        <v>51</v>
      </c>
      <c r="V11" s="32">
        <f t="shared" si="26"/>
        <v>0</v>
      </c>
      <c r="W11" s="33" t="e">
        <f t="shared" si="27"/>
        <v>#NUM!</v>
      </c>
    </row>
    <row r="12" spans="1:23" ht="15" customHeight="1" x14ac:dyDescent="0.2">
      <c r="B12" s="6">
        <v>7</v>
      </c>
      <c r="C12" s="7" t="s">
        <v>353</v>
      </c>
      <c r="D12" s="36" t="s">
        <v>12</v>
      </c>
      <c r="E12" s="38">
        <v>10.36</v>
      </c>
      <c r="F12" s="10">
        <f t="shared" si="10"/>
        <v>5</v>
      </c>
      <c r="G12" s="38">
        <v>226</v>
      </c>
      <c r="H12" s="73">
        <f t="shared" si="11"/>
        <v>7</v>
      </c>
      <c r="I12" s="38">
        <v>12.4</v>
      </c>
      <c r="J12" s="73">
        <f t="shared" si="12"/>
        <v>35</v>
      </c>
      <c r="K12" s="74">
        <v>75.010000000000005</v>
      </c>
      <c r="L12" s="12">
        <f t="shared" si="13"/>
        <v>0</v>
      </c>
      <c r="M12" s="73">
        <f t="shared" si="14"/>
        <v>47</v>
      </c>
      <c r="N12" s="31">
        <f t="shared" si="15"/>
        <v>12</v>
      </c>
      <c r="O12">
        <f t="shared" si="22"/>
        <v>5</v>
      </c>
      <c r="P12" s="32">
        <v>0</v>
      </c>
      <c r="Q12" s="73">
        <f t="shared" si="23"/>
        <v>5</v>
      </c>
      <c r="R12" s="32">
        <v>0</v>
      </c>
      <c r="S12" s="73">
        <f t="shared" si="24"/>
        <v>7</v>
      </c>
      <c r="T12" s="32">
        <v>0</v>
      </c>
      <c r="U12" s="73">
        <f t="shared" si="25"/>
        <v>35</v>
      </c>
      <c r="V12" s="32">
        <f t="shared" si="26"/>
        <v>0</v>
      </c>
      <c r="W12" s="33" t="e">
        <f t="shared" si="27"/>
        <v>#NUM!</v>
      </c>
    </row>
    <row r="13" spans="1:23" ht="15" customHeight="1" x14ac:dyDescent="0.2">
      <c r="B13" s="6">
        <v>8</v>
      </c>
      <c r="C13" s="7" t="s">
        <v>354</v>
      </c>
      <c r="D13" s="36" t="s">
        <v>12</v>
      </c>
      <c r="E13" s="38">
        <v>10.050000000000001</v>
      </c>
      <c r="F13" s="10">
        <f t="shared" si="10"/>
        <v>16</v>
      </c>
      <c r="G13" s="38">
        <v>265</v>
      </c>
      <c r="H13" s="73">
        <f t="shared" si="11"/>
        <v>49</v>
      </c>
      <c r="I13" s="38">
        <v>10.67</v>
      </c>
      <c r="J13" s="73">
        <f t="shared" si="12"/>
        <v>21</v>
      </c>
      <c r="K13" s="74">
        <v>67.92</v>
      </c>
      <c r="L13" s="12">
        <f t="shared" si="13"/>
        <v>53</v>
      </c>
      <c r="M13" s="73">
        <f t="shared" si="14"/>
        <v>139</v>
      </c>
      <c r="N13" s="31">
        <f t="shared" si="15"/>
        <v>4</v>
      </c>
      <c r="O13">
        <f t="shared" si="22"/>
        <v>16</v>
      </c>
      <c r="P13" s="32">
        <v>0</v>
      </c>
      <c r="Q13" s="73">
        <f t="shared" si="23"/>
        <v>16</v>
      </c>
      <c r="R13" s="32">
        <v>0</v>
      </c>
      <c r="S13" s="73">
        <f t="shared" si="24"/>
        <v>49</v>
      </c>
      <c r="T13" s="32">
        <v>0</v>
      </c>
      <c r="U13" s="73">
        <f t="shared" si="25"/>
        <v>21</v>
      </c>
      <c r="V13" s="32">
        <f t="shared" si="26"/>
        <v>53</v>
      </c>
      <c r="W13" s="33">
        <f t="shared" si="27"/>
        <v>53</v>
      </c>
    </row>
    <row r="14" spans="1:23" ht="15" customHeight="1" x14ac:dyDescent="0.2">
      <c r="B14" s="6">
        <v>9</v>
      </c>
      <c r="C14" s="7" t="s">
        <v>355</v>
      </c>
      <c r="D14" s="36" t="s">
        <v>12</v>
      </c>
      <c r="E14" s="38"/>
      <c r="F14" s="10">
        <f t="shared" si="10"/>
        <v>0</v>
      </c>
      <c r="G14" s="38"/>
      <c r="H14" s="73">
        <f t="shared" si="11"/>
        <v>0</v>
      </c>
      <c r="I14" s="38"/>
      <c r="J14" s="73">
        <f t="shared" si="12"/>
        <v>0</v>
      </c>
      <c r="K14" s="74"/>
      <c r="L14" s="12">
        <f t="shared" si="13"/>
        <v>0</v>
      </c>
      <c r="M14" s="73">
        <f t="shared" si="14"/>
        <v>0</v>
      </c>
      <c r="N14" s="31">
        <f t="shared" si="15"/>
        <v>24</v>
      </c>
      <c r="O14">
        <f t="shared" si="22"/>
        <v>2674</v>
      </c>
      <c r="P14" s="32">
        <v>0</v>
      </c>
      <c r="Q14" s="73">
        <f t="shared" si="23"/>
        <v>2674</v>
      </c>
      <c r="R14" s="32">
        <v>0</v>
      </c>
      <c r="S14" s="73" t="e">
        <f t="shared" si="24"/>
        <v>#NUM!</v>
      </c>
      <c r="T14" s="32">
        <v>0</v>
      </c>
      <c r="U14" s="73" t="e">
        <f t="shared" si="25"/>
        <v>#NUM!</v>
      </c>
      <c r="V14" s="32">
        <f t="shared" si="26"/>
        <v>3808</v>
      </c>
      <c r="W14" s="33">
        <f t="shared" si="27"/>
        <v>3808</v>
      </c>
    </row>
    <row r="15" spans="1:23" ht="15" customHeight="1" x14ac:dyDescent="0.2">
      <c r="B15" s="6">
        <v>10</v>
      </c>
      <c r="C15" s="7" t="s">
        <v>356</v>
      </c>
      <c r="D15" s="36" t="s">
        <v>12</v>
      </c>
      <c r="E15" s="38">
        <v>11.16</v>
      </c>
      <c r="F15" s="10">
        <f t="shared" si="10"/>
        <v>0</v>
      </c>
      <c r="G15" s="38">
        <v>222</v>
      </c>
      <c r="H15" s="73">
        <f t="shared" si="11"/>
        <v>4</v>
      </c>
      <c r="I15" s="38">
        <v>3.28</v>
      </c>
      <c r="J15" s="73">
        <f t="shared" si="12"/>
        <v>0</v>
      </c>
      <c r="K15" s="74">
        <v>83.66</v>
      </c>
      <c r="L15" s="12">
        <f t="shared" si="13"/>
        <v>0</v>
      </c>
      <c r="M15" s="73">
        <f t="shared" si="14"/>
        <v>4</v>
      </c>
      <c r="N15" s="31">
        <f t="shared" si="15"/>
        <v>23</v>
      </c>
      <c r="O15">
        <f t="shared" si="22"/>
        <v>0</v>
      </c>
      <c r="P15" s="32">
        <v>0</v>
      </c>
      <c r="Q15" s="73" t="e">
        <f t="shared" si="23"/>
        <v>#NUM!</v>
      </c>
      <c r="R15" s="32">
        <v>0</v>
      </c>
      <c r="S15" s="73">
        <f t="shared" si="24"/>
        <v>4</v>
      </c>
      <c r="T15" s="32">
        <v>0</v>
      </c>
      <c r="U15" s="73" t="e">
        <f t="shared" si="25"/>
        <v>#NUM!</v>
      </c>
      <c r="V15" s="32">
        <f t="shared" si="26"/>
        <v>0</v>
      </c>
      <c r="W15" s="33" t="e">
        <f t="shared" si="27"/>
        <v>#NUM!</v>
      </c>
    </row>
    <row r="16" spans="1:23" ht="15" customHeight="1" x14ac:dyDescent="0.2">
      <c r="B16" s="6">
        <v>11</v>
      </c>
      <c r="C16" s="16" t="s">
        <v>357</v>
      </c>
      <c r="D16" s="36" t="s">
        <v>12</v>
      </c>
      <c r="E16" s="38">
        <v>10.28</v>
      </c>
      <c r="F16" s="10">
        <f t="shared" si="10"/>
        <v>7</v>
      </c>
      <c r="G16" s="38">
        <v>233</v>
      </c>
      <c r="H16" s="73">
        <f t="shared" si="11"/>
        <v>12</v>
      </c>
      <c r="I16" s="38">
        <v>10.3</v>
      </c>
      <c r="J16" s="73">
        <f t="shared" si="12"/>
        <v>18</v>
      </c>
      <c r="K16" s="74">
        <v>84.68</v>
      </c>
      <c r="L16" s="12">
        <f t="shared" si="13"/>
        <v>0</v>
      </c>
      <c r="M16" s="73">
        <f t="shared" si="14"/>
        <v>37</v>
      </c>
      <c r="N16" s="31">
        <f t="shared" si="15"/>
        <v>13</v>
      </c>
      <c r="O16">
        <f t="shared" si="22"/>
        <v>7</v>
      </c>
      <c r="P16" s="32">
        <v>0</v>
      </c>
      <c r="Q16" s="73">
        <f t="shared" si="23"/>
        <v>7</v>
      </c>
      <c r="R16" s="32">
        <v>0</v>
      </c>
      <c r="S16" s="73">
        <f t="shared" si="24"/>
        <v>12</v>
      </c>
      <c r="T16" s="32">
        <v>0</v>
      </c>
      <c r="U16" s="73">
        <f t="shared" si="25"/>
        <v>18</v>
      </c>
      <c r="V16" s="32">
        <f t="shared" si="26"/>
        <v>0</v>
      </c>
      <c r="W16" s="33" t="e">
        <f t="shared" si="27"/>
        <v>#NUM!</v>
      </c>
    </row>
    <row r="17" spans="2:23" ht="15" customHeight="1" x14ac:dyDescent="0.2">
      <c r="B17" s="6">
        <v>12</v>
      </c>
      <c r="C17" s="15" t="s">
        <v>358</v>
      </c>
      <c r="D17" s="8" t="s">
        <v>21</v>
      </c>
      <c r="E17" s="38"/>
      <c r="F17" s="10">
        <f t="shared" ref="F17:F27" si="28">IF(E17=0,P17,O17)</f>
        <v>0</v>
      </c>
      <c r="G17" s="38"/>
      <c r="H17" s="73">
        <f t="shared" si="11"/>
        <v>0</v>
      </c>
      <c r="I17" s="38"/>
      <c r="J17" s="73">
        <f t="shared" si="12"/>
        <v>0</v>
      </c>
      <c r="K17" s="74"/>
      <c r="L17" s="12">
        <f t="shared" si="13"/>
        <v>0</v>
      </c>
      <c r="M17" s="73">
        <f t="shared" si="14"/>
        <v>0</v>
      </c>
      <c r="N17" s="31">
        <f t="shared" si="15"/>
        <v>24</v>
      </c>
      <c r="O17">
        <f t="shared" ref="O17:O27" si="29">IF(E17&lt;10.7,Q17,P17)</f>
        <v>2674</v>
      </c>
      <c r="P17" s="32">
        <v>0</v>
      </c>
      <c r="Q17" s="73">
        <f t="shared" ref="Q17:Q27" si="30">TRUNC(36.6476*POWER(10.7-E17,1.81))</f>
        <v>2674</v>
      </c>
      <c r="R17" s="32">
        <v>0</v>
      </c>
      <c r="S17" s="73" t="e">
        <f t="shared" si="24"/>
        <v>#NUM!</v>
      </c>
      <c r="T17" s="32">
        <v>0</v>
      </c>
      <c r="U17" s="73" t="e">
        <f t="shared" si="25"/>
        <v>#NUM!</v>
      </c>
      <c r="V17" s="32">
        <f t="shared" si="26"/>
        <v>3808</v>
      </c>
      <c r="W17" s="33">
        <f t="shared" si="27"/>
        <v>3808</v>
      </c>
    </row>
    <row r="18" spans="2:23" ht="15" customHeight="1" x14ac:dyDescent="0.2">
      <c r="B18" s="6">
        <v>13</v>
      </c>
      <c r="C18" s="7" t="s">
        <v>359</v>
      </c>
      <c r="D18" s="8" t="s">
        <v>21</v>
      </c>
      <c r="E18" s="38">
        <v>10.91</v>
      </c>
      <c r="F18" s="10">
        <f t="shared" si="28"/>
        <v>0</v>
      </c>
      <c r="G18" s="38">
        <v>177</v>
      </c>
      <c r="H18" s="73">
        <f t="shared" si="11"/>
        <v>0</v>
      </c>
      <c r="I18" s="38">
        <v>7.54</v>
      </c>
      <c r="J18" s="73">
        <f t="shared" si="12"/>
        <v>0</v>
      </c>
      <c r="K18" s="74">
        <v>81.33</v>
      </c>
      <c r="L18" s="12">
        <f t="shared" si="13"/>
        <v>0</v>
      </c>
      <c r="M18" s="73">
        <f t="shared" si="14"/>
        <v>0</v>
      </c>
      <c r="N18" s="31">
        <f t="shared" si="15"/>
        <v>24</v>
      </c>
      <c r="O18">
        <f t="shared" si="29"/>
        <v>0</v>
      </c>
      <c r="P18" s="32">
        <v>0</v>
      </c>
      <c r="Q18" s="73" t="e">
        <f t="shared" si="30"/>
        <v>#NUM!</v>
      </c>
      <c r="R18" s="32">
        <v>0</v>
      </c>
      <c r="S18" s="73" t="e">
        <f t="shared" si="24"/>
        <v>#NUM!</v>
      </c>
      <c r="T18" s="32">
        <v>0</v>
      </c>
      <c r="U18" s="73" t="e">
        <f t="shared" si="25"/>
        <v>#NUM!</v>
      </c>
      <c r="V18" s="32">
        <f t="shared" si="26"/>
        <v>0</v>
      </c>
      <c r="W18" s="33" t="e">
        <f t="shared" si="27"/>
        <v>#NUM!</v>
      </c>
    </row>
    <row r="19" spans="2:23" ht="15" customHeight="1" x14ac:dyDescent="0.2">
      <c r="B19" s="6">
        <v>14</v>
      </c>
      <c r="C19" s="7" t="s">
        <v>360</v>
      </c>
      <c r="D19" s="8" t="s">
        <v>21</v>
      </c>
      <c r="E19" s="38">
        <v>12.2</v>
      </c>
      <c r="F19" s="10">
        <f t="shared" si="28"/>
        <v>0</v>
      </c>
      <c r="G19" s="38">
        <v>208</v>
      </c>
      <c r="H19" s="73">
        <f t="shared" si="11"/>
        <v>0</v>
      </c>
      <c r="I19" s="38">
        <v>9.57</v>
      </c>
      <c r="J19" s="73">
        <f t="shared" si="12"/>
        <v>12</v>
      </c>
      <c r="K19" s="74">
        <v>88.46</v>
      </c>
      <c r="L19" s="12">
        <f t="shared" si="13"/>
        <v>0</v>
      </c>
      <c r="M19" s="73">
        <f t="shared" si="14"/>
        <v>12</v>
      </c>
      <c r="N19" s="31">
        <f t="shared" si="15"/>
        <v>19</v>
      </c>
      <c r="O19">
        <f t="shared" si="29"/>
        <v>0</v>
      </c>
      <c r="P19" s="32">
        <v>0</v>
      </c>
      <c r="Q19" s="73" t="e">
        <f t="shared" si="30"/>
        <v>#NUM!</v>
      </c>
      <c r="R19" s="32">
        <v>0</v>
      </c>
      <c r="S19" s="73" t="e">
        <f t="shared" si="24"/>
        <v>#NUM!</v>
      </c>
      <c r="T19" s="32">
        <v>0</v>
      </c>
      <c r="U19" s="73">
        <f t="shared" si="25"/>
        <v>12</v>
      </c>
      <c r="V19" s="32">
        <f t="shared" si="26"/>
        <v>0</v>
      </c>
      <c r="W19" s="33" t="e">
        <f t="shared" si="27"/>
        <v>#NUM!</v>
      </c>
    </row>
    <row r="20" spans="2:23" ht="15" customHeight="1" x14ac:dyDescent="0.2">
      <c r="B20" s="6">
        <v>15</v>
      </c>
      <c r="C20" s="7" t="s">
        <v>361</v>
      </c>
      <c r="D20" s="8" t="s">
        <v>21</v>
      </c>
      <c r="E20" s="38">
        <v>10.27</v>
      </c>
      <c r="F20" s="10">
        <f t="shared" si="28"/>
        <v>7</v>
      </c>
      <c r="G20" s="38">
        <v>230</v>
      </c>
      <c r="H20" s="73">
        <f t="shared" si="11"/>
        <v>10</v>
      </c>
      <c r="I20" s="38">
        <v>10</v>
      </c>
      <c r="J20" s="73">
        <f t="shared" si="12"/>
        <v>15</v>
      </c>
      <c r="K20" s="74">
        <v>73.09</v>
      </c>
      <c r="L20" s="12">
        <f t="shared" si="13"/>
        <v>4</v>
      </c>
      <c r="M20" s="73">
        <f t="shared" si="14"/>
        <v>36</v>
      </c>
      <c r="N20" s="31">
        <f t="shared" si="15"/>
        <v>14</v>
      </c>
      <c r="O20">
        <f t="shared" si="29"/>
        <v>7</v>
      </c>
      <c r="P20" s="32">
        <v>0</v>
      </c>
      <c r="Q20" s="73">
        <f t="shared" si="30"/>
        <v>7</v>
      </c>
      <c r="R20" s="32">
        <v>0</v>
      </c>
      <c r="S20" s="73">
        <f t="shared" si="24"/>
        <v>10</v>
      </c>
      <c r="T20" s="32">
        <v>0</v>
      </c>
      <c r="U20" s="73">
        <f t="shared" si="25"/>
        <v>15</v>
      </c>
      <c r="V20" s="32">
        <f t="shared" si="26"/>
        <v>4</v>
      </c>
      <c r="W20" s="33">
        <f t="shared" si="27"/>
        <v>4</v>
      </c>
    </row>
    <row r="21" spans="2:23" ht="15" customHeight="1" x14ac:dyDescent="0.2">
      <c r="B21" s="6">
        <v>16</v>
      </c>
      <c r="C21" s="7" t="s">
        <v>362</v>
      </c>
      <c r="D21" s="8" t="s">
        <v>21</v>
      </c>
      <c r="E21" s="38">
        <v>9.5</v>
      </c>
      <c r="F21" s="10">
        <f t="shared" si="28"/>
        <v>50</v>
      </c>
      <c r="G21" s="38">
        <v>261</v>
      </c>
      <c r="H21" s="73">
        <f t="shared" si="11"/>
        <v>44</v>
      </c>
      <c r="I21" s="38">
        <v>13.66</v>
      </c>
      <c r="J21" s="73">
        <f t="shared" si="12"/>
        <v>45</v>
      </c>
      <c r="K21" s="74">
        <v>66.36</v>
      </c>
      <c r="L21" s="12">
        <f t="shared" si="13"/>
        <v>76</v>
      </c>
      <c r="M21" s="73">
        <f t="shared" si="14"/>
        <v>215</v>
      </c>
      <c r="N21" s="31">
        <f t="shared" si="15"/>
        <v>2</v>
      </c>
      <c r="O21">
        <f t="shared" si="29"/>
        <v>50</v>
      </c>
      <c r="P21" s="32">
        <v>0</v>
      </c>
      <c r="Q21" s="73">
        <f t="shared" si="30"/>
        <v>50</v>
      </c>
      <c r="R21" s="32">
        <v>0</v>
      </c>
      <c r="S21" s="73">
        <f t="shared" si="24"/>
        <v>44</v>
      </c>
      <c r="T21" s="32">
        <v>0</v>
      </c>
      <c r="U21" s="73">
        <f t="shared" si="25"/>
        <v>45</v>
      </c>
      <c r="V21" s="32">
        <f t="shared" si="26"/>
        <v>76</v>
      </c>
      <c r="W21" s="33">
        <f t="shared" si="27"/>
        <v>76</v>
      </c>
    </row>
    <row r="22" spans="2:23" ht="15" customHeight="1" x14ac:dyDescent="0.2">
      <c r="B22" s="6">
        <v>17</v>
      </c>
      <c r="C22" s="17" t="s">
        <v>363</v>
      </c>
      <c r="D22" s="8" t="s">
        <v>21</v>
      </c>
      <c r="E22" s="38">
        <v>10.24</v>
      </c>
      <c r="F22" s="10">
        <f t="shared" si="28"/>
        <v>8</v>
      </c>
      <c r="G22" s="38">
        <v>251</v>
      </c>
      <c r="H22" s="73">
        <f t="shared" si="11"/>
        <v>31</v>
      </c>
      <c r="I22" s="38">
        <v>10.67</v>
      </c>
      <c r="J22" s="73">
        <f t="shared" si="12"/>
        <v>21</v>
      </c>
      <c r="K22" s="74">
        <v>72.569999999999993</v>
      </c>
      <c r="L22" s="12">
        <f t="shared" si="13"/>
        <v>7</v>
      </c>
      <c r="M22" s="73">
        <f t="shared" si="14"/>
        <v>67</v>
      </c>
      <c r="N22" s="31">
        <f t="shared" si="15"/>
        <v>9</v>
      </c>
      <c r="O22">
        <f t="shared" si="29"/>
        <v>8</v>
      </c>
      <c r="P22" s="32">
        <v>0</v>
      </c>
      <c r="Q22" s="73">
        <f t="shared" si="30"/>
        <v>8</v>
      </c>
      <c r="R22" s="32">
        <v>0</v>
      </c>
      <c r="S22" s="73">
        <f t="shared" si="24"/>
        <v>31</v>
      </c>
      <c r="T22" s="32">
        <v>0</v>
      </c>
      <c r="U22" s="73">
        <f t="shared" si="25"/>
        <v>21</v>
      </c>
      <c r="V22" s="32">
        <f t="shared" si="26"/>
        <v>7</v>
      </c>
      <c r="W22" s="33">
        <f t="shared" si="27"/>
        <v>7</v>
      </c>
    </row>
    <row r="23" spans="2:23" ht="15" customHeight="1" x14ac:dyDescent="0.2">
      <c r="B23" s="6">
        <v>18</v>
      </c>
      <c r="C23" s="7" t="s">
        <v>364</v>
      </c>
      <c r="D23" s="8" t="s">
        <v>21</v>
      </c>
      <c r="E23" s="38">
        <v>10.56</v>
      </c>
      <c r="F23" s="10">
        <f t="shared" si="28"/>
        <v>1</v>
      </c>
      <c r="G23" s="38">
        <v>242</v>
      </c>
      <c r="H23" s="73">
        <f t="shared" si="11"/>
        <v>21</v>
      </c>
      <c r="I23" s="38">
        <v>17.11</v>
      </c>
      <c r="J23" s="73">
        <f t="shared" si="12"/>
        <v>73</v>
      </c>
      <c r="K23" s="74">
        <v>78.23</v>
      </c>
      <c r="L23" s="12">
        <f t="shared" si="13"/>
        <v>0</v>
      </c>
      <c r="M23" s="73">
        <f t="shared" si="14"/>
        <v>95</v>
      </c>
      <c r="N23" s="31">
        <f t="shared" si="15"/>
        <v>8</v>
      </c>
      <c r="O23">
        <f t="shared" si="29"/>
        <v>1</v>
      </c>
      <c r="P23" s="32">
        <v>0</v>
      </c>
      <c r="Q23" s="73">
        <f t="shared" si="30"/>
        <v>1</v>
      </c>
      <c r="R23" s="32">
        <v>0</v>
      </c>
      <c r="S23" s="73">
        <f t="shared" si="24"/>
        <v>21</v>
      </c>
      <c r="T23" s="32">
        <v>0</v>
      </c>
      <c r="U23" s="73">
        <f t="shared" si="25"/>
        <v>73</v>
      </c>
      <c r="V23" s="32">
        <f t="shared" si="26"/>
        <v>0</v>
      </c>
      <c r="W23" s="33" t="e">
        <f t="shared" si="27"/>
        <v>#NUM!</v>
      </c>
    </row>
    <row r="24" spans="2:23" ht="15" customHeight="1" x14ac:dyDescent="0.2">
      <c r="B24" s="6">
        <v>19</v>
      </c>
      <c r="C24" s="7" t="s">
        <v>365</v>
      </c>
      <c r="D24" s="8" t="s">
        <v>21</v>
      </c>
      <c r="E24" s="38">
        <v>9.4</v>
      </c>
      <c r="F24" s="10">
        <f t="shared" si="28"/>
        <v>58</v>
      </c>
      <c r="G24" s="38">
        <v>300</v>
      </c>
      <c r="H24" s="73">
        <f t="shared" si="11"/>
        <v>102</v>
      </c>
      <c r="I24" s="38">
        <v>16.809999999999999</v>
      </c>
      <c r="J24" s="73">
        <f t="shared" si="12"/>
        <v>70</v>
      </c>
      <c r="K24" s="74">
        <v>65.790000000000006</v>
      </c>
      <c r="L24" s="12">
        <f t="shared" si="13"/>
        <v>85</v>
      </c>
      <c r="M24" s="73">
        <f t="shared" si="14"/>
        <v>315</v>
      </c>
      <c r="N24" s="31">
        <f t="shared" si="15"/>
        <v>1</v>
      </c>
      <c r="O24">
        <f t="shared" si="29"/>
        <v>58</v>
      </c>
      <c r="P24" s="32">
        <v>0</v>
      </c>
      <c r="Q24" s="73">
        <f t="shared" si="30"/>
        <v>58</v>
      </c>
      <c r="R24" s="32">
        <v>0</v>
      </c>
      <c r="S24" s="73">
        <f t="shared" si="24"/>
        <v>102</v>
      </c>
      <c r="T24" s="32">
        <v>0</v>
      </c>
      <c r="U24" s="73">
        <f t="shared" si="25"/>
        <v>70</v>
      </c>
      <c r="V24" s="32">
        <f t="shared" si="26"/>
        <v>85</v>
      </c>
      <c r="W24" s="33">
        <f t="shared" si="27"/>
        <v>85</v>
      </c>
    </row>
    <row r="25" spans="2:23" ht="15" customHeight="1" x14ac:dyDescent="0.2">
      <c r="B25" s="6">
        <v>20</v>
      </c>
      <c r="C25" s="7" t="s">
        <v>366</v>
      </c>
      <c r="D25" s="8" t="s">
        <v>21</v>
      </c>
      <c r="E25" s="38">
        <v>9.9</v>
      </c>
      <c r="F25" s="10">
        <f t="shared" si="28"/>
        <v>24</v>
      </c>
      <c r="G25" s="38">
        <v>253</v>
      </c>
      <c r="H25" s="73">
        <f t="shared" si="11"/>
        <v>34</v>
      </c>
      <c r="I25" s="38">
        <v>7.67</v>
      </c>
      <c r="J25" s="73">
        <f t="shared" si="12"/>
        <v>0</v>
      </c>
      <c r="K25" s="74">
        <v>68.7</v>
      </c>
      <c r="L25" s="12">
        <f t="shared" si="13"/>
        <v>43</v>
      </c>
      <c r="M25" s="73">
        <f t="shared" si="14"/>
        <v>101</v>
      </c>
      <c r="N25" s="31">
        <f t="shared" si="15"/>
        <v>7</v>
      </c>
      <c r="O25">
        <f t="shared" si="29"/>
        <v>24</v>
      </c>
      <c r="P25" s="32">
        <v>0</v>
      </c>
      <c r="Q25" s="73">
        <f t="shared" si="30"/>
        <v>24</v>
      </c>
      <c r="R25" s="32">
        <v>0</v>
      </c>
      <c r="S25" s="73">
        <f t="shared" si="24"/>
        <v>34</v>
      </c>
      <c r="T25" s="32">
        <v>0</v>
      </c>
      <c r="U25" s="73" t="e">
        <f t="shared" si="25"/>
        <v>#NUM!</v>
      </c>
      <c r="V25" s="32">
        <f t="shared" si="26"/>
        <v>43</v>
      </c>
      <c r="W25" s="33">
        <f t="shared" si="27"/>
        <v>43</v>
      </c>
    </row>
    <row r="26" spans="2:23" ht="15" customHeight="1" x14ac:dyDescent="0.2">
      <c r="B26" s="6">
        <v>21</v>
      </c>
      <c r="C26" s="7" t="s">
        <v>367</v>
      </c>
      <c r="D26" s="8" t="s">
        <v>21</v>
      </c>
      <c r="E26" s="38">
        <v>10.09</v>
      </c>
      <c r="F26" s="10">
        <f t="shared" si="28"/>
        <v>14</v>
      </c>
      <c r="G26" s="38">
        <v>252</v>
      </c>
      <c r="H26" s="73">
        <f t="shared" si="11"/>
        <v>33</v>
      </c>
      <c r="I26" s="38">
        <v>16.649999999999999</v>
      </c>
      <c r="J26" s="73">
        <f t="shared" si="12"/>
        <v>69</v>
      </c>
      <c r="K26" s="74">
        <v>68.27</v>
      </c>
      <c r="L26" s="12">
        <f t="shared" si="13"/>
        <v>48</v>
      </c>
      <c r="M26" s="73">
        <f t="shared" si="14"/>
        <v>164</v>
      </c>
      <c r="N26" s="31">
        <f t="shared" si="15"/>
        <v>3</v>
      </c>
      <c r="O26">
        <f t="shared" si="29"/>
        <v>14</v>
      </c>
      <c r="P26" s="32">
        <v>0</v>
      </c>
      <c r="Q26" s="73">
        <f t="shared" si="30"/>
        <v>14</v>
      </c>
      <c r="R26" s="32">
        <v>0</v>
      </c>
      <c r="S26" s="73">
        <f t="shared" si="24"/>
        <v>33</v>
      </c>
      <c r="T26" s="32">
        <v>0</v>
      </c>
      <c r="U26" s="73">
        <f t="shared" si="25"/>
        <v>69</v>
      </c>
      <c r="V26" s="32">
        <f t="shared" si="26"/>
        <v>48</v>
      </c>
      <c r="W26" s="33">
        <f t="shared" si="27"/>
        <v>48</v>
      </c>
    </row>
    <row r="27" spans="2:23" ht="15" customHeight="1" x14ac:dyDescent="0.2">
      <c r="B27" s="6">
        <v>22</v>
      </c>
      <c r="C27" s="7" t="s">
        <v>352</v>
      </c>
      <c r="D27" s="8" t="s">
        <v>21</v>
      </c>
      <c r="E27" s="38">
        <v>10.84</v>
      </c>
      <c r="F27" s="10">
        <f t="shared" si="28"/>
        <v>0</v>
      </c>
      <c r="G27" s="38">
        <v>205</v>
      </c>
      <c r="H27" s="73">
        <f t="shared" si="11"/>
        <v>0</v>
      </c>
      <c r="I27" s="38">
        <v>9.2200000000000006</v>
      </c>
      <c r="J27" s="73">
        <f t="shared" si="12"/>
        <v>9</v>
      </c>
      <c r="K27" s="74">
        <v>87.62</v>
      </c>
      <c r="L27" s="12">
        <f t="shared" si="13"/>
        <v>0</v>
      </c>
      <c r="M27" s="73">
        <f t="shared" si="14"/>
        <v>9</v>
      </c>
      <c r="N27" s="31">
        <f t="shared" si="15"/>
        <v>20</v>
      </c>
      <c r="O27">
        <f t="shared" si="29"/>
        <v>0</v>
      </c>
      <c r="P27" s="32">
        <v>0</v>
      </c>
      <c r="Q27" s="73" t="e">
        <f t="shared" si="30"/>
        <v>#NUM!</v>
      </c>
      <c r="R27" s="32">
        <v>0</v>
      </c>
      <c r="S27" s="73" t="e">
        <f t="shared" si="24"/>
        <v>#NUM!</v>
      </c>
      <c r="T27" s="32">
        <v>0</v>
      </c>
      <c r="U27" s="73">
        <f t="shared" si="25"/>
        <v>9</v>
      </c>
      <c r="V27" s="32">
        <f t="shared" si="26"/>
        <v>0</v>
      </c>
      <c r="W27" s="33" t="e">
        <f t="shared" si="27"/>
        <v>#NUM!</v>
      </c>
    </row>
    <row r="28" spans="2:23" ht="15" customHeight="1" x14ac:dyDescent="0.2">
      <c r="B28" s="6">
        <v>23</v>
      </c>
      <c r="C28" s="7" t="s">
        <v>368</v>
      </c>
      <c r="D28" s="8" t="s">
        <v>21</v>
      </c>
      <c r="E28" s="38"/>
      <c r="F28" s="10">
        <f t="shared" si="10"/>
        <v>0</v>
      </c>
      <c r="G28" s="38"/>
      <c r="H28" s="73">
        <f t="shared" si="11"/>
        <v>0</v>
      </c>
      <c r="I28" s="38"/>
      <c r="J28" s="73">
        <f t="shared" si="12"/>
        <v>0</v>
      </c>
      <c r="K28" s="74"/>
      <c r="L28" s="12">
        <f t="shared" si="13"/>
        <v>0</v>
      </c>
      <c r="M28" s="73">
        <f t="shared" si="14"/>
        <v>0</v>
      </c>
      <c r="N28" s="31">
        <f t="shared" si="15"/>
        <v>24</v>
      </c>
      <c r="O28">
        <f t="shared" si="22"/>
        <v>2674</v>
      </c>
      <c r="P28" s="32">
        <v>0</v>
      </c>
      <c r="Q28" s="73">
        <f t="shared" si="23"/>
        <v>2674</v>
      </c>
      <c r="R28" s="32">
        <v>0</v>
      </c>
      <c r="S28" s="73" t="e">
        <f t="shared" si="24"/>
        <v>#NUM!</v>
      </c>
      <c r="T28" s="32">
        <v>0</v>
      </c>
      <c r="U28" s="73" t="e">
        <f t="shared" si="25"/>
        <v>#NUM!</v>
      </c>
      <c r="V28" s="32">
        <f t="shared" si="26"/>
        <v>3808</v>
      </c>
      <c r="W28" s="33">
        <f t="shared" si="27"/>
        <v>3808</v>
      </c>
    </row>
    <row r="29" spans="2:23" ht="15" customHeight="1" x14ac:dyDescent="0.2">
      <c r="B29" s="6">
        <v>24</v>
      </c>
      <c r="C29" s="7" t="s">
        <v>369</v>
      </c>
      <c r="D29" s="8" t="s">
        <v>21</v>
      </c>
      <c r="E29" s="38"/>
      <c r="F29" s="10">
        <f t="shared" si="10"/>
        <v>0</v>
      </c>
      <c r="G29" s="38"/>
      <c r="H29" s="73">
        <f t="shared" si="11"/>
        <v>0</v>
      </c>
      <c r="I29" s="38"/>
      <c r="J29" s="73">
        <f t="shared" si="12"/>
        <v>0</v>
      </c>
      <c r="K29" s="74"/>
      <c r="L29" s="12">
        <f t="shared" si="13"/>
        <v>0</v>
      </c>
      <c r="M29" s="73">
        <f t="shared" si="14"/>
        <v>0</v>
      </c>
      <c r="N29" s="31">
        <f t="shared" si="15"/>
        <v>24</v>
      </c>
      <c r="O29">
        <f t="shared" si="22"/>
        <v>2674</v>
      </c>
      <c r="P29" s="32">
        <v>0</v>
      </c>
      <c r="Q29" s="73">
        <f t="shared" si="23"/>
        <v>2674</v>
      </c>
      <c r="R29" s="32">
        <v>0</v>
      </c>
      <c r="S29" s="73" t="e">
        <f t="shared" si="24"/>
        <v>#NUM!</v>
      </c>
      <c r="T29" s="32">
        <v>0</v>
      </c>
      <c r="U29" s="73" t="e">
        <f t="shared" si="25"/>
        <v>#NUM!</v>
      </c>
      <c r="V29" s="32">
        <f t="shared" si="26"/>
        <v>3808</v>
      </c>
      <c r="W29" s="33">
        <f t="shared" si="27"/>
        <v>3808</v>
      </c>
    </row>
    <row r="30" spans="2:23" ht="15" customHeight="1" x14ac:dyDescent="0.2">
      <c r="B30" s="6">
        <v>25</v>
      </c>
      <c r="C30" s="7" t="s">
        <v>370</v>
      </c>
      <c r="D30" s="8" t="s">
        <v>21</v>
      </c>
      <c r="E30" s="38">
        <v>11.77</v>
      </c>
      <c r="F30" s="10">
        <f t="shared" si="10"/>
        <v>0</v>
      </c>
      <c r="G30" s="38">
        <v>183</v>
      </c>
      <c r="H30" s="73">
        <f t="shared" si="11"/>
        <v>0</v>
      </c>
      <c r="I30" s="38">
        <v>7.76</v>
      </c>
      <c r="J30" s="73">
        <f t="shared" si="12"/>
        <v>0</v>
      </c>
      <c r="K30" s="74">
        <v>84.53</v>
      </c>
      <c r="L30" s="12">
        <f t="shared" si="13"/>
        <v>0</v>
      </c>
      <c r="M30" s="73">
        <f t="shared" si="14"/>
        <v>0</v>
      </c>
      <c r="N30" s="31">
        <f t="shared" si="15"/>
        <v>24</v>
      </c>
      <c r="O30">
        <f t="shared" si="22"/>
        <v>0</v>
      </c>
      <c r="P30" s="32">
        <v>0</v>
      </c>
      <c r="Q30" s="73" t="e">
        <f t="shared" si="23"/>
        <v>#NUM!</v>
      </c>
      <c r="R30" s="32">
        <v>0</v>
      </c>
      <c r="S30" s="73" t="e">
        <f t="shared" si="24"/>
        <v>#NUM!</v>
      </c>
      <c r="T30" s="32">
        <v>0</v>
      </c>
      <c r="U30" s="73" t="e">
        <f t="shared" si="25"/>
        <v>#NUM!</v>
      </c>
      <c r="V30" s="32">
        <f t="shared" si="26"/>
        <v>0</v>
      </c>
      <c r="W30" s="33" t="e">
        <f t="shared" si="27"/>
        <v>#NUM!</v>
      </c>
    </row>
    <row r="31" spans="2:23" ht="15" customHeight="1" x14ac:dyDescent="0.2">
      <c r="B31" s="6">
        <v>26</v>
      </c>
      <c r="C31" s="7" t="s">
        <v>371</v>
      </c>
      <c r="D31" s="8" t="s">
        <v>30</v>
      </c>
      <c r="E31" s="38">
        <v>11.01</v>
      </c>
      <c r="F31" s="10">
        <f t="shared" si="10"/>
        <v>0</v>
      </c>
      <c r="G31" s="38">
        <v>241</v>
      </c>
      <c r="H31" s="73">
        <f t="shared" si="11"/>
        <v>20</v>
      </c>
      <c r="I31" s="38">
        <v>9.4600000000000009</v>
      </c>
      <c r="J31" s="73">
        <f t="shared" si="12"/>
        <v>11</v>
      </c>
      <c r="K31" s="74">
        <v>90.08</v>
      </c>
      <c r="L31" s="12">
        <f t="shared" si="13"/>
        <v>0</v>
      </c>
      <c r="M31" s="73">
        <f t="shared" si="14"/>
        <v>31</v>
      </c>
      <c r="N31" s="31">
        <f t="shared" si="15"/>
        <v>15</v>
      </c>
      <c r="O31">
        <f t="shared" si="22"/>
        <v>0</v>
      </c>
      <c r="P31" s="32">
        <v>0</v>
      </c>
      <c r="Q31" s="73" t="e">
        <f t="shared" si="23"/>
        <v>#NUM!</v>
      </c>
      <c r="R31" s="32">
        <v>0</v>
      </c>
      <c r="S31" s="73">
        <f t="shared" si="24"/>
        <v>20</v>
      </c>
      <c r="T31" s="32">
        <v>0</v>
      </c>
      <c r="U31" s="73">
        <f t="shared" si="25"/>
        <v>11</v>
      </c>
      <c r="V31" s="32">
        <f t="shared" si="26"/>
        <v>0</v>
      </c>
      <c r="W31" s="33" t="e">
        <f t="shared" si="27"/>
        <v>#NUM!</v>
      </c>
    </row>
    <row r="32" spans="2:23" ht="15" customHeight="1" x14ac:dyDescent="0.2">
      <c r="B32" s="6">
        <v>27</v>
      </c>
      <c r="C32" s="7" t="s">
        <v>372</v>
      </c>
      <c r="D32" s="8" t="s">
        <v>30</v>
      </c>
      <c r="E32" s="38">
        <v>11.81</v>
      </c>
      <c r="F32" s="10">
        <f t="shared" si="10"/>
        <v>0</v>
      </c>
      <c r="G32" s="38">
        <v>162</v>
      </c>
      <c r="H32" s="73">
        <f t="shared" si="11"/>
        <v>0</v>
      </c>
      <c r="I32" s="38">
        <v>7.28</v>
      </c>
      <c r="J32" s="73">
        <f t="shared" si="12"/>
        <v>0</v>
      </c>
      <c r="K32" s="74">
        <v>117.65</v>
      </c>
      <c r="L32" s="12">
        <f t="shared" si="13"/>
        <v>0</v>
      </c>
      <c r="M32" s="73">
        <f t="shared" si="14"/>
        <v>0</v>
      </c>
      <c r="N32" s="31">
        <f t="shared" si="15"/>
        <v>24</v>
      </c>
      <c r="O32">
        <f t="shared" si="22"/>
        <v>0</v>
      </c>
      <c r="P32" s="32">
        <v>0</v>
      </c>
      <c r="Q32" s="73" t="e">
        <f t="shared" si="23"/>
        <v>#NUM!</v>
      </c>
      <c r="R32" s="32">
        <v>0</v>
      </c>
      <c r="S32" s="73" t="e">
        <f t="shared" si="24"/>
        <v>#NUM!</v>
      </c>
      <c r="T32" s="32">
        <v>0</v>
      </c>
      <c r="U32" s="73" t="e">
        <f t="shared" si="25"/>
        <v>#NUM!</v>
      </c>
      <c r="V32" s="32">
        <f t="shared" si="26"/>
        <v>0</v>
      </c>
      <c r="W32" s="33" t="e">
        <f t="shared" si="27"/>
        <v>#NUM!</v>
      </c>
    </row>
    <row r="33" spans="2:23" ht="15" customHeight="1" x14ac:dyDescent="0.2">
      <c r="B33" s="6">
        <v>28</v>
      </c>
      <c r="C33" s="7" t="s">
        <v>373</v>
      </c>
      <c r="D33" s="8" t="s">
        <v>30</v>
      </c>
      <c r="E33" s="38">
        <v>13.41</v>
      </c>
      <c r="F33" s="10">
        <f t="shared" si="10"/>
        <v>0</v>
      </c>
      <c r="G33" s="38">
        <v>154</v>
      </c>
      <c r="H33" s="73">
        <f t="shared" si="11"/>
        <v>0</v>
      </c>
      <c r="I33" s="38">
        <v>8.91</v>
      </c>
      <c r="J33" s="73">
        <f t="shared" si="12"/>
        <v>7</v>
      </c>
      <c r="K33" s="74">
        <v>129.83000000000001</v>
      </c>
      <c r="L33" s="12">
        <f t="shared" si="13"/>
        <v>0</v>
      </c>
      <c r="M33" s="73">
        <f t="shared" si="14"/>
        <v>7</v>
      </c>
      <c r="N33" s="31">
        <f t="shared" si="15"/>
        <v>21</v>
      </c>
      <c r="O33">
        <f t="shared" si="22"/>
        <v>0</v>
      </c>
      <c r="P33" s="32">
        <v>0</v>
      </c>
      <c r="Q33" s="73" t="e">
        <f t="shared" si="23"/>
        <v>#NUM!</v>
      </c>
      <c r="R33" s="32">
        <v>0</v>
      </c>
      <c r="S33" s="73" t="e">
        <f t="shared" si="24"/>
        <v>#NUM!</v>
      </c>
      <c r="T33" s="32">
        <v>0</v>
      </c>
      <c r="U33" s="73">
        <f t="shared" si="25"/>
        <v>7</v>
      </c>
      <c r="V33" s="32">
        <f t="shared" si="26"/>
        <v>0</v>
      </c>
      <c r="W33" s="33" t="e">
        <f t="shared" si="27"/>
        <v>#NUM!</v>
      </c>
    </row>
    <row r="34" spans="2:23" ht="15" customHeight="1" x14ac:dyDescent="0.2">
      <c r="B34" s="6">
        <v>29</v>
      </c>
      <c r="C34" s="7" t="s">
        <v>374</v>
      </c>
      <c r="D34" s="8" t="s">
        <v>30</v>
      </c>
      <c r="E34" s="38"/>
      <c r="F34" s="10">
        <f t="shared" si="10"/>
        <v>0</v>
      </c>
      <c r="G34" s="38"/>
      <c r="H34" s="73">
        <f t="shared" si="11"/>
        <v>0</v>
      </c>
      <c r="I34" s="38"/>
      <c r="J34" s="73">
        <f t="shared" si="12"/>
        <v>0</v>
      </c>
      <c r="K34" s="74"/>
      <c r="L34" s="12">
        <f t="shared" si="13"/>
        <v>0</v>
      </c>
      <c r="M34" s="73">
        <f t="shared" si="14"/>
        <v>0</v>
      </c>
      <c r="N34" s="31">
        <f t="shared" si="15"/>
        <v>24</v>
      </c>
      <c r="O34">
        <f t="shared" si="22"/>
        <v>2674</v>
      </c>
      <c r="P34" s="32">
        <v>0</v>
      </c>
      <c r="Q34" s="73">
        <f t="shared" si="23"/>
        <v>2674</v>
      </c>
      <c r="R34" s="32">
        <v>0</v>
      </c>
      <c r="S34" s="73" t="e">
        <f t="shared" si="24"/>
        <v>#NUM!</v>
      </c>
      <c r="T34" s="32">
        <v>0</v>
      </c>
      <c r="U34" s="73" t="e">
        <f t="shared" si="25"/>
        <v>#NUM!</v>
      </c>
      <c r="V34" s="32">
        <f t="shared" si="26"/>
        <v>3808</v>
      </c>
      <c r="W34" s="33">
        <f t="shared" si="27"/>
        <v>3808</v>
      </c>
    </row>
    <row r="35" spans="2:23" ht="15" customHeight="1" x14ac:dyDescent="0.2">
      <c r="B35" s="6">
        <v>30</v>
      </c>
      <c r="C35" s="7" t="s">
        <v>375</v>
      </c>
      <c r="D35" s="8" t="s">
        <v>30</v>
      </c>
      <c r="E35" s="38">
        <v>10.92</v>
      </c>
      <c r="F35" s="10">
        <f t="shared" si="10"/>
        <v>0</v>
      </c>
      <c r="G35" s="38">
        <v>238</v>
      </c>
      <c r="H35" s="73">
        <f t="shared" si="11"/>
        <v>17</v>
      </c>
      <c r="I35" s="38">
        <v>8.76</v>
      </c>
      <c r="J35" s="73">
        <f t="shared" si="12"/>
        <v>6</v>
      </c>
      <c r="K35" s="74">
        <v>77.22</v>
      </c>
      <c r="L35" s="12">
        <f t="shared" si="13"/>
        <v>0</v>
      </c>
      <c r="M35" s="73">
        <f t="shared" si="14"/>
        <v>23</v>
      </c>
      <c r="N35" s="31">
        <f t="shared" si="15"/>
        <v>18</v>
      </c>
      <c r="O35">
        <f t="shared" si="22"/>
        <v>0</v>
      </c>
      <c r="P35" s="32">
        <v>0</v>
      </c>
      <c r="Q35" s="73" t="e">
        <f t="shared" si="23"/>
        <v>#NUM!</v>
      </c>
      <c r="R35" s="32">
        <v>0</v>
      </c>
      <c r="S35" s="73">
        <f t="shared" si="24"/>
        <v>17</v>
      </c>
      <c r="T35" s="32">
        <v>0</v>
      </c>
      <c r="U35" s="73">
        <f t="shared" si="25"/>
        <v>6</v>
      </c>
      <c r="V35" s="32">
        <f t="shared" si="26"/>
        <v>0</v>
      </c>
      <c r="W35" s="33" t="e">
        <f t="shared" si="27"/>
        <v>#NUM!</v>
      </c>
    </row>
    <row r="36" spans="2:23" ht="15" customHeight="1" x14ac:dyDescent="0.2">
      <c r="B36" s="6">
        <v>31</v>
      </c>
      <c r="C36" s="7" t="s">
        <v>376</v>
      </c>
      <c r="D36" s="8" t="s">
        <v>30</v>
      </c>
      <c r="E36" s="38">
        <v>10.96</v>
      </c>
      <c r="F36" s="10">
        <f t="shared" si="10"/>
        <v>0</v>
      </c>
      <c r="G36" s="38">
        <v>217</v>
      </c>
      <c r="H36" s="73">
        <f t="shared" si="11"/>
        <v>1</v>
      </c>
      <c r="I36" s="38">
        <v>11.51</v>
      </c>
      <c r="J36" s="73">
        <f t="shared" si="12"/>
        <v>28</v>
      </c>
      <c r="K36" s="74">
        <v>80.540000000000006</v>
      </c>
      <c r="L36" s="12">
        <f t="shared" si="13"/>
        <v>0</v>
      </c>
      <c r="M36" s="73">
        <f t="shared" si="14"/>
        <v>29</v>
      </c>
      <c r="N36" s="31">
        <f t="shared" si="15"/>
        <v>16</v>
      </c>
      <c r="O36">
        <f t="shared" si="22"/>
        <v>0</v>
      </c>
      <c r="P36" s="32">
        <v>0</v>
      </c>
      <c r="Q36" s="73" t="e">
        <f t="shared" si="23"/>
        <v>#NUM!</v>
      </c>
      <c r="R36" s="32">
        <v>0</v>
      </c>
      <c r="S36" s="73">
        <f t="shared" si="24"/>
        <v>1</v>
      </c>
      <c r="T36" s="32">
        <v>0</v>
      </c>
      <c r="U36" s="73">
        <f t="shared" si="25"/>
        <v>28</v>
      </c>
      <c r="V36" s="32">
        <f t="shared" si="26"/>
        <v>0</v>
      </c>
      <c r="W36" s="33" t="e">
        <f t="shared" si="27"/>
        <v>#NUM!</v>
      </c>
    </row>
    <row r="37" spans="2:23" ht="15" customHeight="1" x14ac:dyDescent="0.2">
      <c r="B37" s="6">
        <v>32</v>
      </c>
      <c r="C37" s="7" t="s">
        <v>377</v>
      </c>
      <c r="D37" s="8" t="s">
        <v>30</v>
      </c>
      <c r="E37" s="38"/>
      <c r="F37" s="10">
        <f t="shared" si="10"/>
        <v>0</v>
      </c>
      <c r="G37" s="38"/>
      <c r="H37" s="73">
        <f t="shared" si="11"/>
        <v>0</v>
      </c>
      <c r="I37" s="38"/>
      <c r="J37" s="73">
        <f t="shared" si="12"/>
        <v>0</v>
      </c>
      <c r="K37" s="74"/>
      <c r="L37" s="12">
        <f t="shared" si="13"/>
        <v>0</v>
      </c>
      <c r="M37" s="73">
        <f t="shared" si="14"/>
        <v>0</v>
      </c>
      <c r="N37" s="31">
        <f t="shared" si="15"/>
        <v>24</v>
      </c>
      <c r="O37">
        <f t="shared" si="22"/>
        <v>2674</v>
      </c>
      <c r="P37" s="32">
        <v>0</v>
      </c>
      <c r="Q37" s="73">
        <f t="shared" si="23"/>
        <v>2674</v>
      </c>
      <c r="R37" s="32">
        <v>0</v>
      </c>
      <c r="S37" s="73" t="e">
        <f t="shared" si="24"/>
        <v>#NUM!</v>
      </c>
      <c r="T37" s="32">
        <v>0</v>
      </c>
      <c r="U37" s="73" t="e">
        <f t="shared" si="25"/>
        <v>#NUM!</v>
      </c>
      <c r="V37" s="32">
        <f t="shared" si="26"/>
        <v>3808</v>
      </c>
      <c r="W37" s="33">
        <f t="shared" si="27"/>
        <v>3808</v>
      </c>
    </row>
    <row r="38" spans="2:23" ht="15" customHeight="1" x14ac:dyDescent="0.2">
      <c r="B38" s="6">
        <v>33</v>
      </c>
      <c r="C38" s="7" t="s">
        <v>378</v>
      </c>
      <c r="D38" s="8" t="s">
        <v>30</v>
      </c>
      <c r="E38" s="38">
        <v>11.28</v>
      </c>
      <c r="F38" s="10">
        <f t="shared" si="10"/>
        <v>0</v>
      </c>
      <c r="G38" s="38">
        <v>208</v>
      </c>
      <c r="H38" s="73">
        <f t="shared" si="11"/>
        <v>0</v>
      </c>
      <c r="I38" s="38">
        <v>6.6</v>
      </c>
      <c r="J38" s="73">
        <f t="shared" si="12"/>
        <v>0</v>
      </c>
      <c r="K38" s="74">
        <v>105.11</v>
      </c>
      <c r="L38" s="12">
        <f t="shared" si="13"/>
        <v>0</v>
      </c>
      <c r="M38" s="73">
        <f t="shared" si="14"/>
        <v>0</v>
      </c>
      <c r="N38" s="31">
        <f t="shared" si="15"/>
        <v>24</v>
      </c>
      <c r="O38">
        <f t="shared" si="22"/>
        <v>0</v>
      </c>
      <c r="P38" s="32">
        <v>0</v>
      </c>
      <c r="Q38" s="73" t="e">
        <f t="shared" si="23"/>
        <v>#NUM!</v>
      </c>
      <c r="R38" s="32">
        <v>0</v>
      </c>
      <c r="S38" s="73" t="e">
        <f t="shared" si="24"/>
        <v>#NUM!</v>
      </c>
      <c r="T38" s="32">
        <v>0</v>
      </c>
      <c r="U38" s="73" t="e">
        <f t="shared" si="25"/>
        <v>#NUM!</v>
      </c>
      <c r="V38" s="32">
        <f t="shared" si="26"/>
        <v>0</v>
      </c>
      <c r="W38" s="33" t="e">
        <f t="shared" si="27"/>
        <v>#NUM!</v>
      </c>
    </row>
    <row r="39" spans="2:23" ht="15" customHeight="1" x14ac:dyDescent="0.2">
      <c r="B39" s="6">
        <v>34</v>
      </c>
      <c r="C39" s="7" t="s">
        <v>379</v>
      </c>
      <c r="D39" s="8" t="s">
        <v>30</v>
      </c>
      <c r="E39" s="38"/>
      <c r="F39" s="10">
        <f t="shared" si="10"/>
        <v>0</v>
      </c>
      <c r="G39" s="38"/>
      <c r="H39" s="73">
        <f t="shared" si="11"/>
        <v>0</v>
      </c>
      <c r="I39" s="38"/>
      <c r="J39" s="73">
        <f t="shared" si="12"/>
        <v>0</v>
      </c>
      <c r="K39" s="74"/>
      <c r="L39" s="12">
        <f t="shared" si="13"/>
        <v>0</v>
      </c>
      <c r="M39" s="73">
        <f t="shared" si="14"/>
        <v>0</v>
      </c>
      <c r="N39" s="31">
        <f t="shared" si="15"/>
        <v>24</v>
      </c>
      <c r="O39">
        <f t="shared" si="22"/>
        <v>2674</v>
      </c>
      <c r="P39" s="32">
        <v>0</v>
      </c>
      <c r="Q39" s="73">
        <f t="shared" si="23"/>
        <v>2674</v>
      </c>
      <c r="R39" s="32">
        <v>0</v>
      </c>
      <c r="S39" s="73" t="e">
        <f t="shared" si="24"/>
        <v>#NUM!</v>
      </c>
      <c r="T39" s="32">
        <v>0</v>
      </c>
      <c r="U39" s="73" t="e">
        <f t="shared" si="25"/>
        <v>#NUM!</v>
      </c>
      <c r="V39" s="32">
        <f t="shared" si="26"/>
        <v>3808</v>
      </c>
      <c r="W39" s="33">
        <f t="shared" si="27"/>
        <v>3808</v>
      </c>
    </row>
    <row r="40" spans="2:23" ht="15" customHeight="1" x14ac:dyDescent="0.2">
      <c r="B40" s="6">
        <v>35</v>
      </c>
      <c r="C40" s="7" t="s">
        <v>380</v>
      </c>
      <c r="D40" s="8" t="s">
        <v>30</v>
      </c>
      <c r="E40" s="38">
        <v>10.96</v>
      </c>
      <c r="F40" s="10">
        <f t="shared" si="10"/>
        <v>0</v>
      </c>
      <c r="G40" s="38">
        <v>197</v>
      </c>
      <c r="H40" s="73">
        <f t="shared" si="11"/>
        <v>0</v>
      </c>
      <c r="I40" s="38">
        <v>8.76</v>
      </c>
      <c r="J40" s="73">
        <f t="shared" si="12"/>
        <v>6</v>
      </c>
      <c r="K40" s="74">
        <v>82.97</v>
      </c>
      <c r="L40" s="12">
        <f t="shared" si="13"/>
        <v>0</v>
      </c>
      <c r="M40" s="73">
        <f t="shared" si="14"/>
        <v>6</v>
      </c>
      <c r="N40" s="31">
        <f t="shared" si="15"/>
        <v>22</v>
      </c>
      <c r="O40">
        <f t="shared" si="22"/>
        <v>0</v>
      </c>
      <c r="P40" s="32">
        <v>0</v>
      </c>
      <c r="Q40" s="73" t="e">
        <f t="shared" si="23"/>
        <v>#NUM!</v>
      </c>
      <c r="R40" s="32">
        <v>0</v>
      </c>
      <c r="S40" s="73" t="e">
        <f t="shared" si="24"/>
        <v>#NUM!</v>
      </c>
      <c r="T40" s="32">
        <v>0</v>
      </c>
      <c r="U40" s="73">
        <f t="shared" si="25"/>
        <v>6</v>
      </c>
      <c r="V40" s="32">
        <f t="shared" si="26"/>
        <v>0</v>
      </c>
      <c r="W40" s="33" t="e">
        <f t="shared" si="27"/>
        <v>#NUM!</v>
      </c>
    </row>
    <row r="41" spans="2:23" ht="15" customHeight="1" x14ac:dyDescent="0.2">
      <c r="B41" s="6">
        <v>36</v>
      </c>
      <c r="C41" s="7" t="s">
        <v>381</v>
      </c>
      <c r="D41" s="8" t="s">
        <v>30</v>
      </c>
      <c r="E41" s="38"/>
      <c r="F41" s="10">
        <f t="shared" si="10"/>
        <v>0</v>
      </c>
      <c r="G41" s="38"/>
      <c r="H41" s="73">
        <f t="shared" si="11"/>
        <v>0</v>
      </c>
      <c r="I41" s="38"/>
      <c r="J41" s="73">
        <f t="shared" si="12"/>
        <v>0</v>
      </c>
      <c r="K41" s="74"/>
      <c r="L41" s="12">
        <f t="shared" si="13"/>
        <v>0</v>
      </c>
      <c r="M41" s="73">
        <f t="shared" si="14"/>
        <v>0</v>
      </c>
      <c r="N41" s="31">
        <f t="shared" si="15"/>
        <v>24</v>
      </c>
      <c r="O41">
        <f t="shared" si="22"/>
        <v>2674</v>
      </c>
      <c r="P41" s="32">
        <v>0</v>
      </c>
      <c r="Q41" s="73">
        <f t="shared" si="23"/>
        <v>2674</v>
      </c>
      <c r="R41" s="32">
        <v>0</v>
      </c>
      <c r="S41" s="73" t="e">
        <f t="shared" si="24"/>
        <v>#NUM!</v>
      </c>
      <c r="T41" s="32">
        <v>0</v>
      </c>
      <c r="U41" s="73" t="e">
        <f t="shared" si="25"/>
        <v>#NUM!</v>
      </c>
      <c r="V41" s="32">
        <f t="shared" si="26"/>
        <v>3808</v>
      </c>
      <c r="W41" s="33">
        <f t="shared" si="27"/>
        <v>3808</v>
      </c>
    </row>
    <row r="42" spans="2:23" ht="15" customHeight="1" x14ac:dyDescent="0.2">
      <c r="B42" s="6">
        <v>37</v>
      </c>
      <c r="C42" s="7"/>
      <c r="D42" s="8" t="s">
        <v>30</v>
      </c>
      <c r="E42" s="38"/>
      <c r="F42" s="10">
        <f t="shared" si="10"/>
        <v>0</v>
      </c>
      <c r="G42" s="38"/>
      <c r="H42" s="73">
        <f t="shared" si="11"/>
        <v>0</v>
      </c>
      <c r="I42" s="38"/>
      <c r="J42" s="73">
        <f t="shared" si="12"/>
        <v>0</v>
      </c>
      <c r="K42" s="74"/>
      <c r="L42" s="12">
        <f t="shared" si="13"/>
        <v>0</v>
      </c>
      <c r="M42" s="73">
        <f t="shared" si="14"/>
        <v>0</v>
      </c>
      <c r="N42" s="31">
        <f t="shared" si="15"/>
        <v>24</v>
      </c>
      <c r="O42">
        <f t="shared" si="22"/>
        <v>2674</v>
      </c>
      <c r="P42" s="32">
        <v>0</v>
      </c>
      <c r="Q42" s="73">
        <f t="shared" si="23"/>
        <v>2674</v>
      </c>
      <c r="R42" s="32">
        <v>0</v>
      </c>
      <c r="S42" s="73" t="e">
        <f t="shared" si="24"/>
        <v>#NUM!</v>
      </c>
      <c r="T42" s="32">
        <v>0</v>
      </c>
      <c r="U42" s="73" t="e">
        <f t="shared" si="25"/>
        <v>#NUM!</v>
      </c>
      <c r="V42" s="32">
        <f t="shared" si="26"/>
        <v>3808</v>
      </c>
      <c r="W42" s="33">
        <f t="shared" si="27"/>
        <v>3808</v>
      </c>
    </row>
    <row r="43" spans="2:23" ht="15" customHeight="1" x14ac:dyDescent="0.2">
      <c r="B43" s="6">
        <v>38</v>
      </c>
      <c r="C43" s="7"/>
      <c r="D43" s="8" t="s">
        <v>30</v>
      </c>
      <c r="E43" s="38"/>
      <c r="F43" s="10">
        <f t="shared" si="10"/>
        <v>0</v>
      </c>
      <c r="G43" s="38"/>
      <c r="H43" s="73">
        <f t="shared" si="11"/>
        <v>0</v>
      </c>
      <c r="I43" s="38"/>
      <c r="J43" s="73">
        <f t="shared" si="12"/>
        <v>0</v>
      </c>
      <c r="K43" s="74"/>
      <c r="L43" s="12">
        <f t="shared" si="13"/>
        <v>0</v>
      </c>
      <c r="M43" s="73">
        <f t="shared" si="14"/>
        <v>0</v>
      </c>
      <c r="N43" s="31">
        <f t="shared" si="15"/>
        <v>24</v>
      </c>
      <c r="O43">
        <f t="shared" si="22"/>
        <v>2674</v>
      </c>
      <c r="P43" s="32">
        <v>0</v>
      </c>
      <c r="Q43" s="73">
        <f t="shared" si="23"/>
        <v>2674</v>
      </c>
      <c r="R43" s="32">
        <v>0</v>
      </c>
      <c r="S43" s="73" t="e">
        <f t="shared" si="24"/>
        <v>#NUM!</v>
      </c>
      <c r="T43" s="32">
        <v>0</v>
      </c>
      <c r="U43" s="73" t="e">
        <f t="shared" si="25"/>
        <v>#NUM!</v>
      </c>
      <c r="V43" s="32">
        <f t="shared" si="26"/>
        <v>3808</v>
      </c>
      <c r="W43" s="33">
        <f t="shared" si="27"/>
        <v>3808</v>
      </c>
    </row>
    <row r="44" spans="2:23" ht="15" customHeight="1" x14ac:dyDescent="0.2">
      <c r="B44" s="6">
        <v>39</v>
      </c>
      <c r="C44" s="7"/>
      <c r="D44" s="8" t="s">
        <v>30</v>
      </c>
      <c r="E44" s="38"/>
      <c r="F44" s="10">
        <f t="shared" si="10"/>
        <v>0</v>
      </c>
      <c r="G44" s="38"/>
      <c r="H44" s="73">
        <f t="shared" si="11"/>
        <v>0</v>
      </c>
      <c r="I44" s="38"/>
      <c r="J44" s="73">
        <f t="shared" si="12"/>
        <v>0</v>
      </c>
      <c r="K44" s="74"/>
      <c r="L44" s="12">
        <f t="shared" si="13"/>
        <v>0</v>
      </c>
      <c r="M44" s="73">
        <f t="shared" si="14"/>
        <v>0</v>
      </c>
      <c r="N44" s="31">
        <f t="shared" si="15"/>
        <v>24</v>
      </c>
      <c r="O44">
        <f t="shared" si="22"/>
        <v>2674</v>
      </c>
      <c r="P44" s="32">
        <v>0</v>
      </c>
      <c r="Q44" s="73">
        <f t="shared" si="23"/>
        <v>2674</v>
      </c>
      <c r="R44" s="32">
        <v>0</v>
      </c>
      <c r="S44" s="73" t="e">
        <f t="shared" si="24"/>
        <v>#NUM!</v>
      </c>
      <c r="T44" s="32">
        <v>0</v>
      </c>
      <c r="U44" s="73" t="e">
        <f t="shared" si="25"/>
        <v>#NUM!</v>
      </c>
      <c r="V44" s="32">
        <f t="shared" si="26"/>
        <v>3808</v>
      </c>
      <c r="W44" s="33">
        <f t="shared" si="27"/>
        <v>3808</v>
      </c>
    </row>
    <row r="45" spans="2:23" ht="24" customHeight="1" x14ac:dyDescent="0.2"/>
    <row r="46" spans="2:23" ht="15" customHeight="1" x14ac:dyDescent="0.2">
      <c r="D46" t="s">
        <v>0</v>
      </c>
    </row>
    <row r="47" spans="2:23" ht="15" customHeight="1" x14ac:dyDescent="0.2"/>
    <row r="48" spans="2:23" ht="15" customHeight="1" x14ac:dyDescent="0.2">
      <c r="C48" s="71" t="s">
        <v>161</v>
      </c>
    </row>
    <row r="49" spans="2:23" ht="15" customHeight="1" x14ac:dyDescent="0.2">
      <c r="B49" s="5"/>
      <c r="C49" s="5" t="s">
        <v>2</v>
      </c>
      <c r="D49" s="5"/>
      <c r="E49" s="5">
        <v>10.7</v>
      </c>
      <c r="F49" s="5"/>
      <c r="G49" s="5">
        <v>213</v>
      </c>
      <c r="H49" s="5"/>
      <c r="I49" s="5">
        <v>7.98</v>
      </c>
      <c r="J49" s="5"/>
      <c r="K49" s="5">
        <v>75</v>
      </c>
      <c r="L49" s="5"/>
      <c r="M49" s="5"/>
      <c r="N49" s="30"/>
    </row>
    <row r="50" spans="2:23" ht="15" customHeight="1" x14ac:dyDescent="0.2">
      <c r="B50" s="5"/>
      <c r="C50" s="5" t="s">
        <v>3</v>
      </c>
      <c r="D50" s="5" t="s">
        <v>4</v>
      </c>
      <c r="E50" s="5" t="s">
        <v>5</v>
      </c>
      <c r="F50" s="5" t="s">
        <v>6</v>
      </c>
      <c r="G50" s="5" t="s">
        <v>7</v>
      </c>
      <c r="H50" s="5" t="s">
        <v>6</v>
      </c>
      <c r="I50" s="5" t="s">
        <v>8</v>
      </c>
      <c r="J50" s="5" t="s">
        <v>6</v>
      </c>
      <c r="K50" s="5" t="s">
        <v>9</v>
      </c>
      <c r="L50" s="5" t="s">
        <v>6</v>
      </c>
      <c r="M50" s="5" t="s">
        <v>10</v>
      </c>
      <c r="N50" s="30"/>
    </row>
    <row r="51" spans="2:23" ht="15" customHeight="1" x14ac:dyDescent="0.25">
      <c r="B51" s="6">
        <v>1</v>
      </c>
      <c r="C51" s="72" t="s">
        <v>124</v>
      </c>
      <c r="D51" s="36" t="s">
        <v>39</v>
      </c>
      <c r="E51" s="38">
        <v>10.84</v>
      </c>
      <c r="F51" s="10">
        <f t="shared" ref="F51:F90" si="31">IF(E51=0,P51,O51)</f>
        <v>0</v>
      </c>
      <c r="G51" s="38">
        <v>241</v>
      </c>
      <c r="H51" s="73">
        <f t="shared" ref="H51:H90" si="32">IF(G51&gt;213,S51,P51)</f>
        <v>20</v>
      </c>
      <c r="I51" s="38">
        <v>8.6300000000000008</v>
      </c>
      <c r="J51" s="73">
        <f t="shared" ref="J51:J90" si="33">IF(I51&gt;7.98,U51,P51)</f>
        <v>5</v>
      </c>
      <c r="K51" s="38">
        <v>78.459999999999994</v>
      </c>
      <c r="L51" s="12">
        <f t="shared" ref="L51:L90" si="34">IF(K51=0,P51,V51)</f>
        <v>0</v>
      </c>
      <c r="M51" s="73">
        <f t="shared" ref="M51:M90" si="35">SUM(F51+H51+J51+L51)</f>
        <v>25</v>
      </c>
      <c r="N51" s="31">
        <f t="shared" ref="N51:N90" si="36">RANK(M51,$M$51:$M$90,0)</f>
        <v>32</v>
      </c>
      <c r="O51">
        <f t="shared" ref="O51:O90" si="37">IF(E51&lt;10.7,Q51,P51)</f>
        <v>0</v>
      </c>
      <c r="P51" s="32">
        <v>0</v>
      </c>
      <c r="Q51" s="73" t="e">
        <f>TRUNC(36.6476*POWER(10.7-E51,1.81))</f>
        <v>#NUM!</v>
      </c>
      <c r="R51" s="32">
        <v>0</v>
      </c>
      <c r="S51" s="73">
        <f>TRUNC(0.188807*POWER(G51-213,1.41))</f>
        <v>20</v>
      </c>
      <c r="T51" s="32">
        <v>0</v>
      </c>
      <c r="U51" s="73">
        <f>TRUNC(7.86*POWER(I51-7.98,1.01))</f>
        <v>5</v>
      </c>
      <c r="V51" s="32">
        <f>IF(K51&lt;75,W51,P51)</f>
        <v>0</v>
      </c>
      <c r="W51" s="33" t="e">
        <f>TRUNC(1.53775*POWER(75-K51,1.81))</f>
        <v>#NUM!</v>
      </c>
    </row>
    <row r="52" spans="2:23" ht="15" customHeight="1" x14ac:dyDescent="0.25">
      <c r="B52" s="13">
        <v>2</v>
      </c>
      <c r="C52" s="72" t="s">
        <v>125</v>
      </c>
      <c r="D52" s="36" t="s">
        <v>39</v>
      </c>
      <c r="E52" s="38">
        <v>12.09</v>
      </c>
      <c r="F52" s="10">
        <f t="shared" si="31"/>
        <v>0</v>
      </c>
      <c r="G52" s="38">
        <v>176</v>
      </c>
      <c r="H52" s="73">
        <f t="shared" si="32"/>
        <v>0</v>
      </c>
      <c r="I52" s="38">
        <v>11.94</v>
      </c>
      <c r="J52" s="73">
        <f t="shared" si="33"/>
        <v>31</v>
      </c>
      <c r="K52" s="38">
        <v>82.27</v>
      </c>
      <c r="L52" s="12">
        <f t="shared" si="34"/>
        <v>0</v>
      </c>
      <c r="M52" s="73">
        <f t="shared" si="35"/>
        <v>31</v>
      </c>
      <c r="N52" s="31">
        <f t="shared" si="36"/>
        <v>31</v>
      </c>
      <c r="O52">
        <f t="shared" si="37"/>
        <v>0</v>
      </c>
      <c r="P52" s="32">
        <v>0</v>
      </c>
      <c r="Q52" s="73" t="e">
        <f t="shared" ref="Q52:Q90" si="38">TRUNC(36.6476*POWER(10.7-E52,1.81))</f>
        <v>#NUM!</v>
      </c>
      <c r="R52" s="32">
        <v>0</v>
      </c>
      <c r="S52" s="73" t="e">
        <f t="shared" ref="S52:S90" si="39">TRUNC(0.188807*POWER(G52-213,1.41))</f>
        <v>#NUM!</v>
      </c>
      <c r="T52" s="32">
        <v>0</v>
      </c>
      <c r="U52" s="73">
        <f t="shared" ref="U52:U90" si="40">TRUNC(7.86*POWER(I52-7.98,1.01))</f>
        <v>31</v>
      </c>
      <c r="V52" s="32">
        <f t="shared" ref="V52:V90" si="41">IF(K52&lt;75,W52,P52)</f>
        <v>0</v>
      </c>
      <c r="W52" s="33" t="e">
        <f t="shared" ref="W52:W90" si="42">TRUNC(1.53775*POWER(75-K52,1.81))</f>
        <v>#NUM!</v>
      </c>
    </row>
    <row r="53" spans="2:23" ht="15" customHeight="1" x14ac:dyDescent="0.2">
      <c r="B53" s="6">
        <v>3</v>
      </c>
      <c r="C53" s="7" t="s">
        <v>126</v>
      </c>
      <c r="D53" s="36" t="s">
        <v>39</v>
      </c>
      <c r="E53" s="38">
        <v>10.130000000000001</v>
      </c>
      <c r="F53" s="10">
        <f t="shared" si="31"/>
        <v>13</v>
      </c>
      <c r="G53" s="38">
        <v>261</v>
      </c>
      <c r="H53" s="73">
        <f t="shared" si="32"/>
        <v>44</v>
      </c>
      <c r="I53" s="38">
        <v>11.31</v>
      </c>
      <c r="J53" s="73">
        <f t="shared" si="33"/>
        <v>26</v>
      </c>
      <c r="K53" s="38">
        <v>88.4</v>
      </c>
      <c r="L53" s="12">
        <f t="shared" si="34"/>
        <v>0</v>
      </c>
      <c r="M53" s="73">
        <f t="shared" si="35"/>
        <v>83</v>
      </c>
      <c r="N53" s="31">
        <f t="shared" si="36"/>
        <v>18</v>
      </c>
      <c r="O53">
        <f t="shared" si="37"/>
        <v>13</v>
      </c>
      <c r="P53" s="32">
        <v>0</v>
      </c>
      <c r="Q53" s="73">
        <f t="shared" si="38"/>
        <v>13</v>
      </c>
      <c r="R53" s="32">
        <v>0</v>
      </c>
      <c r="S53" s="73">
        <f t="shared" si="39"/>
        <v>44</v>
      </c>
      <c r="T53" s="32">
        <v>0</v>
      </c>
      <c r="U53" s="73">
        <f t="shared" si="40"/>
        <v>26</v>
      </c>
      <c r="V53" s="32">
        <f t="shared" si="41"/>
        <v>0</v>
      </c>
      <c r="W53" s="33" t="e">
        <f t="shared" si="42"/>
        <v>#NUM!</v>
      </c>
    </row>
    <row r="54" spans="2:23" ht="15" customHeight="1" x14ac:dyDescent="0.2">
      <c r="B54" s="13">
        <v>4</v>
      </c>
      <c r="C54" s="7" t="s">
        <v>127</v>
      </c>
      <c r="D54" s="36" t="s">
        <v>39</v>
      </c>
      <c r="E54" s="38">
        <v>8.66</v>
      </c>
      <c r="F54" s="10">
        <f t="shared" si="31"/>
        <v>133</v>
      </c>
      <c r="G54" s="38">
        <v>334</v>
      </c>
      <c r="H54" s="73">
        <f t="shared" si="32"/>
        <v>163</v>
      </c>
      <c r="I54" s="38">
        <v>15.15</v>
      </c>
      <c r="J54" s="73">
        <f t="shared" si="33"/>
        <v>57</v>
      </c>
      <c r="K54" s="38">
        <v>63.31</v>
      </c>
      <c r="L54" s="12">
        <f t="shared" si="34"/>
        <v>131</v>
      </c>
      <c r="M54" s="73">
        <f t="shared" si="35"/>
        <v>484</v>
      </c>
      <c r="N54" s="31">
        <f t="shared" si="36"/>
        <v>2</v>
      </c>
      <c r="O54">
        <f t="shared" si="37"/>
        <v>133</v>
      </c>
      <c r="P54" s="32">
        <v>0</v>
      </c>
      <c r="Q54" s="73">
        <f t="shared" si="38"/>
        <v>133</v>
      </c>
      <c r="R54" s="32">
        <v>0</v>
      </c>
      <c r="S54" s="73">
        <f t="shared" si="39"/>
        <v>163</v>
      </c>
      <c r="T54" s="32">
        <v>0</v>
      </c>
      <c r="U54" s="73">
        <f t="shared" si="40"/>
        <v>57</v>
      </c>
      <c r="V54" s="32">
        <f t="shared" si="41"/>
        <v>131</v>
      </c>
      <c r="W54" s="33">
        <f t="shared" si="42"/>
        <v>131</v>
      </c>
    </row>
    <row r="55" spans="2:23" ht="15" customHeight="1" x14ac:dyDescent="0.2">
      <c r="B55" s="6">
        <v>5</v>
      </c>
      <c r="C55" s="7" t="s">
        <v>128</v>
      </c>
      <c r="D55" s="36" t="s">
        <v>39</v>
      </c>
      <c r="E55" s="38">
        <v>13.78</v>
      </c>
      <c r="F55" s="10">
        <f t="shared" si="31"/>
        <v>0</v>
      </c>
      <c r="G55" s="38">
        <v>146</v>
      </c>
      <c r="H55" s="73">
        <f t="shared" si="32"/>
        <v>0</v>
      </c>
      <c r="I55" s="38">
        <v>5.73</v>
      </c>
      <c r="J55" s="73">
        <f t="shared" si="33"/>
        <v>0</v>
      </c>
      <c r="K55" s="38">
        <v>94.21</v>
      </c>
      <c r="L55" s="12">
        <f t="shared" si="34"/>
        <v>0</v>
      </c>
      <c r="M55" s="73">
        <f t="shared" si="35"/>
        <v>0</v>
      </c>
      <c r="N55" s="31">
        <f t="shared" si="36"/>
        <v>33</v>
      </c>
      <c r="O55">
        <f t="shared" si="37"/>
        <v>0</v>
      </c>
      <c r="P55" s="32">
        <v>0</v>
      </c>
      <c r="Q55" s="73" t="e">
        <f t="shared" si="38"/>
        <v>#NUM!</v>
      </c>
      <c r="R55" s="32">
        <v>0</v>
      </c>
      <c r="S55" s="73" t="e">
        <f t="shared" si="39"/>
        <v>#NUM!</v>
      </c>
      <c r="T55" s="32">
        <v>0</v>
      </c>
      <c r="U55" s="73" t="e">
        <f t="shared" si="40"/>
        <v>#NUM!</v>
      </c>
      <c r="V55" s="32">
        <f t="shared" si="41"/>
        <v>0</v>
      </c>
      <c r="W55" s="33" t="e">
        <f t="shared" si="42"/>
        <v>#NUM!</v>
      </c>
    </row>
    <row r="56" spans="2:23" ht="15" customHeight="1" x14ac:dyDescent="0.2">
      <c r="B56" s="13">
        <v>6</v>
      </c>
      <c r="C56" s="7" t="s">
        <v>129</v>
      </c>
      <c r="D56" s="36" t="s">
        <v>39</v>
      </c>
      <c r="E56" s="38">
        <v>11.22</v>
      </c>
      <c r="F56" s="10">
        <f t="shared" si="31"/>
        <v>0</v>
      </c>
      <c r="G56" s="38">
        <v>188</v>
      </c>
      <c r="H56" s="73">
        <f t="shared" si="32"/>
        <v>0</v>
      </c>
      <c r="I56" s="38">
        <v>12.22</v>
      </c>
      <c r="J56" s="73">
        <f t="shared" si="33"/>
        <v>33</v>
      </c>
      <c r="K56" s="38">
        <v>92.2</v>
      </c>
      <c r="L56" s="12">
        <f t="shared" si="34"/>
        <v>0</v>
      </c>
      <c r="M56" s="73">
        <f t="shared" si="35"/>
        <v>33</v>
      </c>
      <c r="N56" s="31">
        <f t="shared" si="36"/>
        <v>30</v>
      </c>
      <c r="O56">
        <f t="shared" si="37"/>
        <v>0</v>
      </c>
      <c r="P56" s="32">
        <v>0</v>
      </c>
      <c r="Q56" s="73" t="e">
        <f t="shared" si="38"/>
        <v>#NUM!</v>
      </c>
      <c r="R56" s="32">
        <v>0</v>
      </c>
      <c r="S56" s="73" t="e">
        <f t="shared" si="39"/>
        <v>#NUM!</v>
      </c>
      <c r="T56" s="32">
        <v>0</v>
      </c>
      <c r="U56" s="73">
        <f t="shared" si="40"/>
        <v>33</v>
      </c>
      <c r="V56" s="32">
        <f t="shared" si="41"/>
        <v>0</v>
      </c>
      <c r="W56" s="33" t="e">
        <f t="shared" si="42"/>
        <v>#NUM!</v>
      </c>
    </row>
    <row r="57" spans="2:23" ht="15" customHeight="1" x14ac:dyDescent="0.2">
      <c r="B57" s="6">
        <v>7</v>
      </c>
      <c r="C57" s="7" t="s">
        <v>130</v>
      </c>
      <c r="D57" s="36" t="s">
        <v>39</v>
      </c>
      <c r="E57" s="38">
        <v>10.14</v>
      </c>
      <c r="F57" s="10">
        <f t="shared" si="31"/>
        <v>12</v>
      </c>
      <c r="G57" s="38">
        <v>282</v>
      </c>
      <c r="H57" s="73">
        <f t="shared" si="32"/>
        <v>73</v>
      </c>
      <c r="I57" s="38">
        <v>14.7</v>
      </c>
      <c r="J57" s="73">
        <f t="shared" si="33"/>
        <v>53</v>
      </c>
      <c r="K57" s="38">
        <v>73.489999999999995</v>
      </c>
      <c r="L57" s="12">
        <f t="shared" si="34"/>
        <v>3</v>
      </c>
      <c r="M57" s="73">
        <f t="shared" si="35"/>
        <v>141</v>
      </c>
      <c r="N57" s="31">
        <f t="shared" si="36"/>
        <v>14</v>
      </c>
      <c r="O57">
        <f t="shared" si="37"/>
        <v>12</v>
      </c>
      <c r="P57" s="32">
        <v>0</v>
      </c>
      <c r="Q57" s="73">
        <f t="shared" si="38"/>
        <v>12</v>
      </c>
      <c r="R57" s="32">
        <v>0</v>
      </c>
      <c r="S57" s="73">
        <f t="shared" si="39"/>
        <v>73</v>
      </c>
      <c r="T57" s="32">
        <v>0</v>
      </c>
      <c r="U57" s="73">
        <f t="shared" si="40"/>
        <v>53</v>
      </c>
      <c r="V57" s="32">
        <f t="shared" si="41"/>
        <v>3</v>
      </c>
      <c r="W57" s="33">
        <f t="shared" si="42"/>
        <v>3</v>
      </c>
    </row>
    <row r="58" spans="2:23" ht="15" customHeight="1" x14ac:dyDescent="0.2">
      <c r="B58" s="13">
        <v>8</v>
      </c>
      <c r="C58" s="7" t="s">
        <v>131</v>
      </c>
      <c r="D58" s="36" t="s">
        <v>39</v>
      </c>
      <c r="E58" s="38"/>
      <c r="F58" s="10">
        <f t="shared" si="31"/>
        <v>0</v>
      </c>
      <c r="G58" s="38"/>
      <c r="H58" s="73">
        <f t="shared" si="32"/>
        <v>0</v>
      </c>
      <c r="I58" s="38"/>
      <c r="J58" s="73">
        <f t="shared" si="33"/>
        <v>0</v>
      </c>
      <c r="K58" s="38"/>
      <c r="L58" s="12">
        <f t="shared" si="34"/>
        <v>0</v>
      </c>
      <c r="M58" s="73">
        <f t="shared" si="35"/>
        <v>0</v>
      </c>
      <c r="N58" s="31">
        <f t="shared" si="36"/>
        <v>33</v>
      </c>
      <c r="O58">
        <f t="shared" si="37"/>
        <v>2674</v>
      </c>
      <c r="P58" s="32">
        <v>0</v>
      </c>
      <c r="Q58" s="73">
        <f t="shared" si="38"/>
        <v>2674</v>
      </c>
      <c r="R58" s="32">
        <v>0</v>
      </c>
      <c r="S58" s="73" t="e">
        <f t="shared" si="39"/>
        <v>#NUM!</v>
      </c>
      <c r="T58" s="32">
        <v>0</v>
      </c>
      <c r="U58" s="73" t="e">
        <f t="shared" si="40"/>
        <v>#NUM!</v>
      </c>
      <c r="V58" s="32">
        <f t="shared" si="41"/>
        <v>3808</v>
      </c>
      <c r="W58" s="33">
        <f t="shared" si="42"/>
        <v>3808</v>
      </c>
    </row>
    <row r="59" spans="2:23" ht="15" customHeight="1" x14ac:dyDescent="0.2">
      <c r="B59" s="6">
        <v>9</v>
      </c>
      <c r="C59" s="7" t="s">
        <v>132</v>
      </c>
      <c r="D59" s="36" t="s">
        <v>39</v>
      </c>
      <c r="E59" s="38">
        <v>11.8</v>
      </c>
      <c r="F59" s="10">
        <f t="shared" si="31"/>
        <v>0</v>
      </c>
      <c r="G59" s="38">
        <v>196</v>
      </c>
      <c r="H59" s="73">
        <f t="shared" si="32"/>
        <v>0</v>
      </c>
      <c r="I59" s="38">
        <v>14.21</v>
      </c>
      <c r="J59" s="73">
        <f t="shared" si="33"/>
        <v>49</v>
      </c>
      <c r="K59" s="38">
        <v>93.52</v>
      </c>
      <c r="L59" s="12">
        <f t="shared" si="34"/>
        <v>0</v>
      </c>
      <c r="M59" s="73">
        <f t="shared" si="35"/>
        <v>49</v>
      </c>
      <c r="N59" s="31">
        <f t="shared" si="36"/>
        <v>24</v>
      </c>
      <c r="O59">
        <f t="shared" si="37"/>
        <v>0</v>
      </c>
      <c r="P59" s="32">
        <v>0</v>
      </c>
      <c r="Q59" s="73" t="e">
        <f t="shared" si="38"/>
        <v>#NUM!</v>
      </c>
      <c r="R59" s="32">
        <v>0</v>
      </c>
      <c r="S59" s="73" t="e">
        <f t="shared" si="39"/>
        <v>#NUM!</v>
      </c>
      <c r="T59" s="32">
        <v>0</v>
      </c>
      <c r="U59" s="73">
        <f t="shared" si="40"/>
        <v>49</v>
      </c>
      <c r="V59" s="32">
        <f t="shared" si="41"/>
        <v>0</v>
      </c>
      <c r="W59" s="33" t="e">
        <f t="shared" si="42"/>
        <v>#NUM!</v>
      </c>
    </row>
    <row r="60" spans="2:23" ht="15" customHeight="1" x14ac:dyDescent="0.2">
      <c r="B60" s="13">
        <v>10</v>
      </c>
      <c r="C60" s="7" t="s">
        <v>133</v>
      </c>
      <c r="D60" s="36" t="s">
        <v>39</v>
      </c>
      <c r="E60" s="38">
        <v>9.39</v>
      </c>
      <c r="F60" s="10">
        <f t="shared" si="31"/>
        <v>59</v>
      </c>
      <c r="G60" s="38">
        <v>300</v>
      </c>
      <c r="H60" s="73">
        <f t="shared" si="32"/>
        <v>102</v>
      </c>
      <c r="I60" s="38">
        <v>9.6300000000000008</v>
      </c>
      <c r="J60" s="73">
        <f t="shared" si="33"/>
        <v>13</v>
      </c>
      <c r="K60" s="38">
        <v>84.26</v>
      </c>
      <c r="L60" s="12">
        <f t="shared" si="34"/>
        <v>0</v>
      </c>
      <c r="M60" s="73">
        <f t="shared" si="35"/>
        <v>174</v>
      </c>
      <c r="N60" s="31">
        <f t="shared" si="36"/>
        <v>12</v>
      </c>
      <c r="O60">
        <f t="shared" si="37"/>
        <v>59</v>
      </c>
      <c r="P60" s="32">
        <v>0</v>
      </c>
      <c r="Q60" s="73">
        <f t="shared" si="38"/>
        <v>59</v>
      </c>
      <c r="R60" s="32">
        <v>0</v>
      </c>
      <c r="S60" s="73">
        <f t="shared" si="39"/>
        <v>102</v>
      </c>
      <c r="T60" s="32">
        <v>0</v>
      </c>
      <c r="U60" s="73">
        <f t="shared" si="40"/>
        <v>13</v>
      </c>
      <c r="V60" s="32">
        <f t="shared" si="41"/>
        <v>0</v>
      </c>
      <c r="W60" s="33" t="e">
        <f t="shared" si="42"/>
        <v>#NUM!</v>
      </c>
    </row>
    <row r="61" spans="2:23" ht="15" customHeight="1" x14ac:dyDescent="0.2">
      <c r="B61" s="6">
        <v>11</v>
      </c>
      <c r="C61" s="16" t="s">
        <v>134</v>
      </c>
      <c r="D61" s="36" t="s">
        <v>39</v>
      </c>
      <c r="E61" s="38">
        <v>9.06</v>
      </c>
      <c r="F61" s="10">
        <f t="shared" si="31"/>
        <v>89</v>
      </c>
      <c r="G61" s="38">
        <v>282</v>
      </c>
      <c r="H61" s="73">
        <f t="shared" si="32"/>
        <v>73</v>
      </c>
      <c r="I61" s="38">
        <v>21.25</v>
      </c>
      <c r="J61" s="73">
        <f t="shared" si="33"/>
        <v>107</v>
      </c>
      <c r="K61" s="38">
        <v>65.12</v>
      </c>
      <c r="L61" s="12">
        <f t="shared" si="34"/>
        <v>97</v>
      </c>
      <c r="M61" s="73">
        <f t="shared" si="35"/>
        <v>366</v>
      </c>
      <c r="N61" s="31">
        <f t="shared" si="36"/>
        <v>3</v>
      </c>
      <c r="O61">
        <f t="shared" si="37"/>
        <v>89</v>
      </c>
      <c r="P61" s="32">
        <v>0</v>
      </c>
      <c r="Q61" s="73">
        <f t="shared" si="38"/>
        <v>89</v>
      </c>
      <c r="R61" s="32">
        <v>0</v>
      </c>
      <c r="S61" s="73">
        <f t="shared" si="39"/>
        <v>73</v>
      </c>
      <c r="T61" s="32">
        <v>0</v>
      </c>
      <c r="U61" s="73">
        <f t="shared" si="40"/>
        <v>107</v>
      </c>
      <c r="V61" s="32">
        <f t="shared" si="41"/>
        <v>97</v>
      </c>
      <c r="W61" s="33">
        <f t="shared" si="42"/>
        <v>97</v>
      </c>
    </row>
    <row r="62" spans="2:23" ht="15" customHeight="1" x14ac:dyDescent="0.2">
      <c r="B62" s="13">
        <v>12</v>
      </c>
      <c r="C62" s="15" t="s">
        <v>135</v>
      </c>
      <c r="D62" s="36" t="s">
        <v>39</v>
      </c>
      <c r="E62" s="38">
        <v>9.56</v>
      </c>
      <c r="F62" s="10">
        <f t="shared" si="31"/>
        <v>46</v>
      </c>
      <c r="G62" s="38">
        <v>270</v>
      </c>
      <c r="H62" s="73">
        <f t="shared" si="32"/>
        <v>56</v>
      </c>
      <c r="I62" s="38">
        <v>14.59</v>
      </c>
      <c r="J62" s="73">
        <f t="shared" si="33"/>
        <v>52</v>
      </c>
      <c r="K62" s="38">
        <v>64.27</v>
      </c>
      <c r="L62" s="12">
        <f t="shared" si="34"/>
        <v>112</v>
      </c>
      <c r="M62" s="73">
        <f t="shared" si="35"/>
        <v>266</v>
      </c>
      <c r="N62" s="31">
        <f t="shared" si="36"/>
        <v>7</v>
      </c>
      <c r="O62">
        <f t="shared" si="37"/>
        <v>46</v>
      </c>
      <c r="P62" s="32">
        <v>0</v>
      </c>
      <c r="Q62" s="73">
        <f t="shared" si="38"/>
        <v>46</v>
      </c>
      <c r="R62" s="32">
        <v>0</v>
      </c>
      <c r="S62" s="73">
        <f t="shared" si="39"/>
        <v>56</v>
      </c>
      <c r="T62" s="32">
        <v>0</v>
      </c>
      <c r="U62" s="73">
        <f t="shared" si="40"/>
        <v>52</v>
      </c>
      <c r="V62" s="32">
        <f t="shared" si="41"/>
        <v>112</v>
      </c>
      <c r="W62" s="33">
        <f t="shared" si="42"/>
        <v>112</v>
      </c>
    </row>
    <row r="63" spans="2:23" ht="15" customHeight="1" x14ac:dyDescent="0.2">
      <c r="B63" s="6">
        <v>13</v>
      </c>
      <c r="C63" s="7" t="s">
        <v>136</v>
      </c>
      <c r="D63" s="36" t="s">
        <v>39</v>
      </c>
      <c r="E63" s="38">
        <v>10.16</v>
      </c>
      <c r="F63" s="10">
        <f t="shared" si="31"/>
        <v>12</v>
      </c>
      <c r="G63" s="38">
        <v>234</v>
      </c>
      <c r="H63" s="73">
        <f t="shared" si="32"/>
        <v>13</v>
      </c>
      <c r="I63" s="38">
        <v>15.49</v>
      </c>
      <c r="J63" s="73">
        <f t="shared" si="33"/>
        <v>60</v>
      </c>
      <c r="K63" s="38">
        <v>79.7</v>
      </c>
      <c r="L63" s="12">
        <f t="shared" si="34"/>
        <v>0</v>
      </c>
      <c r="M63" s="73">
        <f t="shared" si="35"/>
        <v>85</v>
      </c>
      <c r="N63" s="31">
        <f t="shared" si="36"/>
        <v>17</v>
      </c>
      <c r="O63">
        <f t="shared" si="37"/>
        <v>12</v>
      </c>
      <c r="P63" s="32">
        <v>0</v>
      </c>
      <c r="Q63" s="73">
        <f t="shared" si="38"/>
        <v>12</v>
      </c>
      <c r="R63" s="32">
        <v>0</v>
      </c>
      <c r="S63" s="73">
        <f t="shared" si="39"/>
        <v>13</v>
      </c>
      <c r="T63" s="32">
        <v>0</v>
      </c>
      <c r="U63" s="73">
        <f t="shared" si="40"/>
        <v>60</v>
      </c>
      <c r="V63" s="32">
        <f t="shared" si="41"/>
        <v>0</v>
      </c>
      <c r="W63" s="33" t="e">
        <f t="shared" si="42"/>
        <v>#NUM!</v>
      </c>
    </row>
    <row r="64" spans="2:23" ht="15" customHeight="1" x14ac:dyDescent="0.2">
      <c r="B64" s="13">
        <v>14</v>
      </c>
      <c r="C64" s="7" t="s">
        <v>137</v>
      </c>
      <c r="D64" s="36" t="s">
        <v>50</v>
      </c>
      <c r="E64" s="38">
        <v>10.55</v>
      </c>
      <c r="F64" s="10">
        <f t="shared" si="31"/>
        <v>1</v>
      </c>
      <c r="G64" s="38">
        <v>251</v>
      </c>
      <c r="H64" s="73">
        <f t="shared" si="32"/>
        <v>31</v>
      </c>
      <c r="I64" s="38">
        <v>13.3</v>
      </c>
      <c r="J64" s="73">
        <f t="shared" si="33"/>
        <v>42</v>
      </c>
      <c r="K64" s="38">
        <v>80.8</v>
      </c>
      <c r="L64" s="12">
        <f t="shared" si="34"/>
        <v>0</v>
      </c>
      <c r="M64" s="73">
        <f t="shared" si="35"/>
        <v>74</v>
      </c>
      <c r="N64" s="31">
        <f t="shared" si="36"/>
        <v>20</v>
      </c>
      <c r="O64">
        <f t="shared" si="37"/>
        <v>1</v>
      </c>
      <c r="P64" s="32">
        <v>0</v>
      </c>
      <c r="Q64" s="73">
        <f t="shared" si="38"/>
        <v>1</v>
      </c>
      <c r="R64" s="32">
        <v>0</v>
      </c>
      <c r="S64" s="73">
        <f t="shared" si="39"/>
        <v>31</v>
      </c>
      <c r="T64" s="32">
        <v>0</v>
      </c>
      <c r="U64" s="73">
        <f t="shared" si="40"/>
        <v>42</v>
      </c>
      <c r="V64" s="32">
        <f t="shared" si="41"/>
        <v>0</v>
      </c>
      <c r="W64" s="33" t="e">
        <f t="shared" si="42"/>
        <v>#NUM!</v>
      </c>
    </row>
    <row r="65" spans="2:23" ht="15" customHeight="1" x14ac:dyDescent="0.2">
      <c r="B65" s="6">
        <v>15</v>
      </c>
      <c r="C65" s="7" t="s">
        <v>138</v>
      </c>
      <c r="D65" s="8" t="s">
        <v>50</v>
      </c>
      <c r="E65" s="38"/>
      <c r="F65" s="10">
        <f t="shared" si="31"/>
        <v>0</v>
      </c>
      <c r="G65" s="38">
        <v>177</v>
      </c>
      <c r="H65" s="73">
        <f t="shared" si="32"/>
        <v>0</v>
      </c>
      <c r="I65" s="38">
        <v>13.3</v>
      </c>
      <c r="J65" s="73">
        <f t="shared" si="33"/>
        <v>42</v>
      </c>
      <c r="K65" s="38"/>
      <c r="L65" s="12">
        <f t="shared" si="34"/>
        <v>0</v>
      </c>
      <c r="M65" s="73">
        <f t="shared" si="35"/>
        <v>42</v>
      </c>
      <c r="N65" s="31">
        <f t="shared" si="36"/>
        <v>27</v>
      </c>
      <c r="O65">
        <f t="shared" si="37"/>
        <v>2674</v>
      </c>
      <c r="P65" s="32">
        <v>0</v>
      </c>
      <c r="Q65" s="73">
        <f t="shared" si="38"/>
        <v>2674</v>
      </c>
      <c r="R65" s="32">
        <v>0</v>
      </c>
      <c r="S65" s="73" t="e">
        <f t="shared" si="39"/>
        <v>#NUM!</v>
      </c>
      <c r="T65" s="32">
        <v>0</v>
      </c>
      <c r="U65" s="73">
        <f t="shared" si="40"/>
        <v>42</v>
      </c>
      <c r="V65" s="32">
        <f t="shared" si="41"/>
        <v>3808</v>
      </c>
      <c r="W65" s="33">
        <f t="shared" si="42"/>
        <v>3808</v>
      </c>
    </row>
    <row r="66" spans="2:23" ht="15" customHeight="1" x14ac:dyDescent="0.2">
      <c r="B66" s="13">
        <v>16</v>
      </c>
      <c r="C66" s="7" t="s">
        <v>139</v>
      </c>
      <c r="D66" s="8" t="s">
        <v>50</v>
      </c>
      <c r="E66" s="38">
        <v>11.04</v>
      </c>
      <c r="F66" s="10">
        <f t="shared" si="31"/>
        <v>0</v>
      </c>
      <c r="G66" s="38">
        <v>204</v>
      </c>
      <c r="H66" s="73">
        <f t="shared" si="32"/>
        <v>0</v>
      </c>
      <c r="I66" s="38">
        <v>13.08</v>
      </c>
      <c r="J66" s="73">
        <f t="shared" si="33"/>
        <v>40</v>
      </c>
      <c r="K66" s="38">
        <v>82.87</v>
      </c>
      <c r="L66" s="12">
        <f t="shared" si="34"/>
        <v>0</v>
      </c>
      <c r="M66" s="73">
        <f t="shared" si="35"/>
        <v>40</v>
      </c>
      <c r="N66" s="31">
        <f t="shared" si="36"/>
        <v>29</v>
      </c>
      <c r="O66">
        <f t="shared" si="37"/>
        <v>0</v>
      </c>
      <c r="P66" s="32">
        <v>0</v>
      </c>
      <c r="Q66" s="73" t="e">
        <f t="shared" si="38"/>
        <v>#NUM!</v>
      </c>
      <c r="R66" s="32">
        <v>0</v>
      </c>
      <c r="S66" s="73" t="e">
        <f t="shared" si="39"/>
        <v>#NUM!</v>
      </c>
      <c r="T66" s="32">
        <v>0</v>
      </c>
      <c r="U66" s="73">
        <f t="shared" si="40"/>
        <v>40</v>
      </c>
      <c r="V66" s="32">
        <f t="shared" si="41"/>
        <v>0</v>
      </c>
      <c r="W66" s="33" t="e">
        <f t="shared" si="42"/>
        <v>#NUM!</v>
      </c>
    </row>
    <row r="67" spans="2:23" ht="15" customHeight="1" x14ac:dyDescent="0.2">
      <c r="B67" s="13">
        <v>18</v>
      </c>
      <c r="C67" s="17" t="s">
        <v>140</v>
      </c>
      <c r="D67" s="8" t="s">
        <v>50</v>
      </c>
      <c r="E67" s="38">
        <v>9.8800000000000008</v>
      </c>
      <c r="F67" s="10">
        <f t="shared" si="31"/>
        <v>25</v>
      </c>
      <c r="G67" s="38">
        <v>241</v>
      </c>
      <c r="H67" s="73">
        <f t="shared" si="32"/>
        <v>20</v>
      </c>
      <c r="I67" s="38">
        <v>27.63</v>
      </c>
      <c r="J67" s="73">
        <f t="shared" si="33"/>
        <v>159</v>
      </c>
      <c r="K67" s="38">
        <v>69.75</v>
      </c>
      <c r="L67" s="12">
        <f t="shared" si="34"/>
        <v>30</v>
      </c>
      <c r="M67" s="73">
        <f t="shared" si="35"/>
        <v>234</v>
      </c>
      <c r="N67" s="31">
        <f t="shared" si="36"/>
        <v>8</v>
      </c>
      <c r="O67">
        <f t="shared" si="37"/>
        <v>25</v>
      </c>
      <c r="P67" s="32">
        <v>0</v>
      </c>
      <c r="Q67" s="73">
        <f t="shared" si="38"/>
        <v>25</v>
      </c>
      <c r="R67" s="32">
        <v>0</v>
      </c>
      <c r="S67" s="73">
        <f t="shared" si="39"/>
        <v>20</v>
      </c>
      <c r="T67" s="32">
        <v>0</v>
      </c>
      <c r="U67" s="73">
        <f t="shared" si="40"/>
        <v>159</v>
      </c>
      <c r="V67" s="32">
        <f t="shared" si="41"/>
        <v>30</v>
      </c>
      <c r="W67" s="33">
        <f t="shared" si="42"/>
        <v>30</v>
      </c>
    </row>
    <row r="68" spans="2:23" ht="15" customHeight="1" x14ac:dyDescent="0.2">
      <c r="B68" s="6">
        <v>19</v>
      </c>
      <c r="C68" s="7" t="s">
        <v>141</v>
      </c>
      <c r="D68" s="8" t="s">
        <v>50</v>
      </c>
      <c r="E68" s="38"/>
      <c r="F68" s="10">
        <f t="shared" si="31"/>
        <v>0</v>
      </c>
      <c r="G68" s="38"/>
      <c r="H68" s="73">
        <f t="shared" si="32"/>
        <v>0</v>
      </c>
      <c r="I68" s="38"/>
      <c r="J68" s="73">
        <f t="shared" si="33"/>
        <v>0</v>
      </c>
      <c r="K68" s="38"/>
      <c r="L68" s="12">
        <f t="shared" si="34"/>
        <v>0</v>
      </c>
      <c r="M68" s="73">
        <f t="shared" si="35"/>
        <v>0</v>
      </c>
      <c r="N68" s="31">
        <f t="shared" si="36"/>
        <v>33</v>
      </c>
      <c r="O68">
        <f t="shared" si="37"/>
        <v>2674</v>
      </c>
      <c r="P68" s="32">
        <v>0</v>
      </c>
      <c r="Q68" s="73">
        <f t="shared" si="38"/>
        <v>2674</v>
      </c>
      <c r="R68" s="32">
        <v>0</v>
      </c>
      <c r="S68" s="73" t="e">
        <f t="shared" si="39"/>
        <v>#NUM!</v>
      </c>
      <c r="T68" s="32">
        <v>0</v>
      </c>
      <c r="U68" s="73" t="e">
        <f t="shared" si="40"/>
        <v>#NUM!</v>
      </c>
      <c r="V68" s="32">
        <f t="shared" si="41"/>
        <v>3808</v>
      </c>
      <c r="W68" s="33">
        <f t="shared" si="42"/>
        <v>3808</v>
      </c>
    </row>
    <row r="69" spans="2:23" ht="15" customHeight="1" x14ac:dyDescent="0.2">
      <c r="B69" s="80"/>
      <c r="C69" s="17" t="s">
        <v>146</v>
      </c>
      <c r="D69" s="8" t="s">
        <v>50</v>
      </c>
      <c r="E69" s="38">
        <v>10.69</v>
      </c>
      <c r="F69" s="10">
        <f t="shared" si="31"/>
        <v>0</v>
      </c>
      <c r="G69" s="38">
        <v>183</v>
      </c>
      <c r="H69" s="73">
        <f t="shared" si="32"/>
        <v>0</v>
      </c>
      <c r="I69" s="38">
        <v>13.89</v>
      </c>
      <c r="J69" s="73">
        <f t="shared" si="33"/>
        <v>47</v>
      </c>
      <c r="K69" s="38">
        <v>95.29</v>
      </c>
      <c r="L69" s="12">
        <f t="shared" ref="L69:L87" si="43">IF(K69=0,P69,V69)</f>
        <v>0</v>
      </c>
      <c r="M69" s="73">
        <f t="shared" ref="M69:M87" si="44">SUM(F69+H69+J69+L69)</f>
        <v>47</v>
      </c>
      <c r="N69" s="31">
        <f t="shared" ref="N69:N87" si="45">RANK(M69,$M$51:$M$90,0)</f>
        <v>26</v>
      </c>
      <c r="O69">
        <f t="shared" ref="O69:O87" si="46">IF(E69&lt;10.7,Q69,P69)</f>
        <v>0</v>
      </c>
      <c r="P69" s="32">
        <v>0</v>
      </c>
      <c r="Q69" s="73">
        <f t="shared" ref="Q69:Q87" si="47">TRUNC(36.6476*POWER(10.7-E69,1.81))</f>
        <v>0</v>
      </c>
      <c r="R69" s="32">
        <v>0</v>
      </c>
      <c r="S69" s="73" t="e">
        <f t="shared" ref="S69:S87" si="48">TRUNC(0.188807*POWER(G69-213,1.41))</f>
        <v>#NUM!</v>
      </c>
      <c r="T69" s="32">
        <v>0</v>
      </c>
      <c r="U69" s="73">
        <f t="shared" ref="U69:U87" si="49">TRUNC(7.86*POWER(I69-7.98,1.01))</f>
        <v>47</v>
      </c>
      <c r="V69" s="32">
        <f t="shared" ref="V69:V87" si="50">IF(K69&lt;75,W69,P69)</f>
        <v>0</v>
      </c>
      <c r="W69" s="33" t="e">
        <f t="shared" ref="W69:W87" si="51">TRUNC(1.53775*POWER(75-K69,1.81))</f>
        <v>#NUM!</v>
      </c>
    </row>
    <row r="70" spans="2:23" ht="15" customHeight="1" x14ac:dyDescent="0.2">
      <c r="B70" s="80"/>
      <c r="C70" s="17" t="s">
        <v>142</v>
      </c>
      <c r="D70" s="8" t="s">
        <v>50</v>
      </c>
      <c r="E70" s="38">
        <v>13.76</v>
      </c>
      <c r="F70" s="10">
        <f t="shared" si="31"/>
        <v>0</v>
      </c>
      <c r="G70" s="38">
        <v>110</v>
      </c>
      <c r="H70" s="73">
        <f t="shared" si="32"/>
        <v>0</v>
      </c>
      <c r="I70" s="38">
        <v>6.45</v>
      </c>
      <c r="J70" s="73">
        <f t="shared" si="33"/>
        <v>0</v>
      </c>
      <c r="K70" s="38">
        <v>108.5</v>
      </c>
      <c r="L70" s="12">
        <f t="shared" si="43"/>
        <v>0</v>
      </c>
      <c r="M70" s="73">
        <f t="shared" si="44"/>
        <v>0</v>
      </c>
      <c r="N70" s="31">
        <f t="shared" si="45"/>
        <v>33</v>
      </c>
      <c r="O70">
        <f t="shared" si="46"/>
        <v>0</v>
      </c>
      <c r="P70" s="32">
        <v>0</v>
      </c>
      <c r="Q70" s="73" t="e">
        <f t="shared" si="47"/>
        <v>#NUM!</v>
      </c>
      <c r="R70" s="32">
        <v>0</v>
      </c>
      <c r="S70" s="73" t="e">
        <f t="shared" si="48"/>
        <v>#NUM!</v>
      </c>
      <c r="T70" s="32">
        <v>0</v>
      </c>
      <c r="U70" s="73" t="e">
        <f t="shared" si="49"/>
        <v>#NUM!</v>
      </c>
      <c r="V70" s="32">
        <f t="shared" si="50"/>
        <v>0</v>
      </c>
      <c r="W70" s="33" t="e">
        <f t="shared" si="51"/>
        <v>#NUM!</v>
      </c>
    </row>
    <row r="71" spans="2:23" ht="15" customHeight="1" x14ac:dyDescent="0.2">
      <c r="B71" s="80"/>
      <c r="C71" s="17" t="s">
        <v>147</v>
      </c>
      <c r="D71" s="8" t="s">
        <v>50</v>
      </c>
      <c r="E71" s="38"/>
      <c r="F71" s="10">
        <f t="shared" si="31"/>
        <v>0</v>
      </c>
      <c r="G71" s="38"/>
      <c r="H71" s="73">
        <f t="shared" si="32"/>
        <v>0</v>
      </c>
      <c r="I71" s="38"/>
      <c r="J71" s="73">
        <f t="shared" si="33"/>
        <v>0</v>
      </c>
      <c r="K71" s="38"/>
      <c r="L71" s="12">
        <f t="shared" si="43"/>
        <v>0</v>
      </c>
      <c r="M71" s="73">
        <f t="shared" si="44"/>
        <v>0</v>
      </c>
      <c r="N71" s="31">
        <f t="shared" si="45"/>
        <v>33</v>
      </c>
      <c r="O71">
        <f t="shared" si="46"/>
        <v>2674</v>
      </c>
      <c r="P71" s="32">
        <v>0</v>
      </c>
      <c r="Q71" s="73">
        <f t="shared" si="47"/>
        <v>2674</v>
      </c>
      <c r="R71" s="32">
        <v>0</v>
      </c>
      <c r="S71" s="73" t="e">
        <f t="shared" si="48"/>
        <v>#NUM!</v>
      </c>
      <c r="T71" s="32">
        <v>0</v>
      </c>
      <c r="U71" s="73" t="e">
        <f t="shared" si="49"/>
        <v>#NUM!</v>
      </c>
      <c r="V71" s="32">
        <f t="shared" si="50"/>
        <v>3808</v>
      </c>
      <c r="W71" s="33">
        <f t="shared" si="51"/>
        <v>3808</v>
      </c>
    </row>
    <row r="72" spans="2:23" ht="15" customHeight="1" x14ac:dyDescent="0.2">
      <c r="B72" s="80"/>
      <c r="C72" s="17" t="s">
        <v>143</v>
      </c>
      <c r="D72" s="8" t="s">
        <v>50</v>
      </c>
      <c r="E72" s="38">
        <v>8.48</v>
      </c>
      <c r="F72" s="10">
        <f t="shared" si="31"/>
        <v>155</v>
      </c>
      <c r="G72" s="38">
        <v>327</v>
      </c>
      <c r="H72" s="73">
        <f t="shared" si="32"/>
        <v>150</v>
      </c>
      <c r="I72" s="38">
        <v>31.13</v>
      </c>
      <c r="J72" s="73">
        <f t="shared" si="33"/>
        <v>187</v>
      </c>
      <c r="K72" s="38">
        <v>58.52</v>
      </c>
      <c r="L72" s="12">
        <f t="shared" si="43"/>
        <v>245</v>
      </c>
      <c r="M72" s="73">
        <f t="shared" si="44"/>
        <v>737</v>
      </c>
      <c r="N72" s="31">
        <f t="shared" si="45"/>
        <v>1</v>
      </c>
      <c r="O72">
        <f t="shared" si="46"/>
        <v>155</v>
      </c>
      <c r="P72" s="32">
        <v>0</v>
      </c>
      <c r="Q72" s="73">
        <f t="shared" si="47"/>
        <v>155</v>
      </c>
      <c r="R72" s="32">
        <v>0</v>
      </c>
      <c r="S72" s="73">
        <f t="shared" si="48"/>
        <v>150</v>
      </c>
      <c r="T72" s="32">
        <v>0</v>
      </c>
      <c r="U72" s="73">
        <f t="shared" si="49"/>
        <v>187</v>
      </c>
      <c r="V72" s="32">
        <f t="shared" si="50"/>
        <v>245</v>
      </c>
      <c r="W72" s="33">
        <f t="shared" si="51"/>
        <v>245</v>
      </c>
    </row>
    <row r="73" spans="2:23" ht="15" customHeight="1" x14ac:dyDescent="0.2">
      <c r="B73" s="80"/>
      <c r="C73" s="17" t="s">
        <v>144</v>
      </c>
      <c r="D73" s="8" t="s">
        <v>50</v>
      </c>
      <c r="E73" s="38">
        <v>10</v>
      </c>
      <c r="F73" s="10">
        <f t="shared" si="31"/>
        <v>19</v>
      </c>
      <c r="G73" s="38">
        <v>235</v>
      </c>
      <c r="H73" s="73">
        <f t="shared" si="32"/>
        <v>14</v>
      </c>
      <c r="I73" s="38">
        <v>7.28</v>
      </c>
      <c r="J73" s="73">
        <f t="shared" si="33"/>
        <v>0</v>
      </c>
      <c r="K73" s="38">
        <v>70.36</v>
      </c>
      <c r="L73" s="12">
        <f t="shared" si="43"/>
        <v>24</v>
      </c>
      <c r="M73" s="73">
        <f t="shared" si="44"/>
        <v>57</v>
      </c>
      <c r="N73" s="31">
        <f t="shared" si="45"/>
        <v>22</v>
      </c>
      <c r="O73">
        <f t="shared" si="46"/>
        <v>19</v>
      </c>
      <c r="P73" s="32">
        <v>0</v>
      </c>
      <c r="Q73" s="73">
        <f t="shared" si="47"/>
        <v>19</v>
      </c>
      <c r="R73" s="32">
        <v>0</v>
      </c>
      <c r="S73" s="73">
        <f t="shared" si="48"/>
        <v>14</v>
      </c>
      <c r="T73" s="32">
        <v>0</v>
      </c>
      <c r="U73" s="73" t="e">
        <f t="shared" si="49"/>
        <v>#NUM!</v>
      </c>
      <c r="V73" s="32">
        <f t="shared" si="50"/>
        <v>24</v>
      </c>
      <c r="W73" s="33">
        <f t="shared" si="51"/>
        <v>24</v>
      </c>
    </row>
    <row r="74" spans="2:23" ht="15" customHeight="1" x14ac:dyDescent="0.2">
      <c r="B74" s="80"/>
      <c r="C74" s="17" t="s">
        <v>145</v>
      </c>
      <c r="D74" s="8" t="s">
        <v>50</v>
      </c>
      <c r="E74" s="38">
        <v>11</v>
      </c>
      <c r="F74" s="10">
        <f t="shared" si="31"/>
        <v>0</v>
      </c>
      <c r="G74" s="38">
        <v>220</v>
      </c>
      <c r="H74" s="73">
        <f t="shared" si="32"/>
        <v>2</v>
      </c>
      <c r="I74" s="38">
        <v>13.84</v>
      </c>
      <c r="J74" s="73">
        <f t="shared" si="33"/>
        <v>46</v>
      </c>
      <c r="K74" s="38">
        <v>77.709999999999994</v>
      </c>
      <c r="L74" s="12">
        <f t="shared" si="43"/>
        <v>0</v>
      </c>
      <c r="M74" s="73">
        <f t="shared" si="44"/>
        <v>48</v>
      </c>
      <c r="N74" s="31">
        <f t="shared" si="45"/>
        <v>25</v>
      </c>
      <c r="O74">
        <f t="shared" si="46"/>
        <v>0</v>
      </c>
      <c r="P74" s="32">
        <v>0</v>
      </c>
      <c r="Q74" s="73" t="e">
        <f t="shared" si="47"/>
        <v>#NUM!</v>
      </c>
      <c r="R74" s="32">
        <v>0</v>
      </c>
      <c r="S74" s="73">
        <f t="shared" si="48"/>
        <v>2</v>
      </c>
      <c r="T74" s="32">
        <v>0</v>
      </c>
      <c r="U74" s="73">
        <f t="shared" si="49"/>
        <v>46</v>
      </c>
      <c r="V74" s="32">
        <f t="shared" si="50"/>
        <v>0</v>
      </c>
      <c r="W74" s="33" t="e">
        <f t="shared" si="51"/>
        <v>#NUM!</v>
      </c>
    </row>
    <row r="75" spans="2:23" ht="15" customHeight="1" x14ac:dyDescent="0.2">
      <c r="B75" s="80"/>
      <c r="C75" s="7" t="s">
        <v>148</v>
      </c>
      <c r="D75" s="8" t="s">
        <v>314</v>
      </c>
      <c r="E75" s="38">
        <v>10.43</v>
      </c>
      <c r="F75" s="10">
        <f t="shared" si="31"/>
        <v>3</v>
      </c>
      <c r="G75" s="38">
        <v>165</v>
      </c>
      <c r="H75" s="73">
        <f t="shared" si="32"/>
        <v>0</v>
      </c>
      <c r="I75" s="38">
        <v>17.25</v>
      </c>
      <c r="J75" s="73">
        <f t="shared" si="33"/>
        <v>74</v>
      </c>
      <c r="K75" s="38">
        <v>74.989999999999995</v>
      </c>
      <c r="L75" s="12">
        <f t="shared" si="43"/>
        <v>0</v>
      </c>
      <c r="M75" s="73">
        <f t="shared" si="44"/>
        <v>77</v>
      </c>
      <c r="N75" s="31">
        <f t="shared" si="45"/>
        <v>19</v>
      </c>
      <c r="O75">
        <f t="shared" si="46"/>
        <v>3</v>
      </c>
      <c r="P75" s="32">
        <v>0</v>
      </c>
      <c r="Q75" s="73">
        <f t="shared" si="47"/>
        <v>3</v>
      </c>
      <c r="R75" s="32">
        <v>0</v>
      </c>
      <c r="S75" s="73" t="e">
        <f t="shared" si="48"/>
        <v>#NUM!</v>
      </c>
      <c r="T75" s="32">
        <v>0</v>
      </c>
      <c r="U75" s="73">
        <f t="shared" si="49"/>
        <v>74</v>
      </c>
      <c r="V75" s="32">
        <f t="shared" si="50"/>
        <v>0</v>
      </c>
      <c r="W75" s="33">
        <f t="shared" si="51"/>
        <v>0</v>
      </c>
    </row>
    <row r="76" spans="2:23" ht="15" customHeight="1" x14ac:dyDescent="0.2">
      <c r="B76" s="80"/>
      <c r="C76" s="7" t="s">
        <v>149</v>
      </c>
      <c r="D76" s="8" t="s">
        <v>314</v>
      </c>
      <c r="E76" s="38">
        <v>10.19</v>
      </c>
      <c r="F76" s="10">
        <f t="shared" si="31"/>
        <v>10</v>
      </c>
      <c r="G76" s="38">
        <v>238</v>
      </c>
      <c r="H76" s="73">
        <f t="shared" si="32"/>
        <v>17</v>
      </c>
      <c r="I76" s="38">
        <v>15.95</v>
      </c>
      <c r="J76" s="73">
        <f t="shared" si="33"/>
        <v>63</v>
      </c>
      <c r="K76" s="38">
        <v>66.95</v>
      </c>
      <c r="L76" s="12">
        <f t="shared" si="43"/>
        <v>67</v>
      </c>
      <c r="M76" s="73">
        <f t="shared" si="44"/>
        <v>157</v>
      </c>
      <c r="N76" s="31">
        <f t="shared" si="45"/>
        <v>13</v>
      </c>
      <c r="O76">
        <f t="shared" si="46"/>
        <v>10</v>
      </c>
      <c r="P76" s="32">
        <v>0</v>
      </c>
      <c r="Q76" s="73">
        <f t="shared" si="47"/>
        <v>10</v>
      </c>
      <c r="R76" s="32">
        <v>0</v>
      </c>
      <c r="S76" s="73">
        <f t="shared" si="48"/>
        <v>17</v>
      </c>
      <c r="T76" s="32">
        <v>0</v>
      </c>
      <c r="U76" s="73">
        <f t="shared" si="49"/>
        <v>63</v>
      </c>
      <c r="V76" s="32">
        <f t="shared" si="50"/>
        <v>67</v>
      </c>
      <c r="W76" s="33">
        <f t="shared" si="51"/>
        <v>67</v>
      </c>
    </row>
    <row r="77" spans="2:23" ht="15" customHeight="1" x14ac:dyDescent="0.2">
      <c r="B77" s="80"/>
      <c r="C77" s="7" t="s">
        <v>150</v>
      </c>
      <c r="D77" s="8" t="s">
        <v>314</v>
      </c>
      <c r="E77" s="38">
        <v>10.19</v>
      </c>
      <c r="F77" s="10">
        <f t="shared" si="31"/>
        <v>10</v>
      </c>
      <c r="G77" s="38">
        <v>246</v>
      </c>
      <c r="H77" s="73">
        <f t="shared" si="32"/>
        <v>26</v>
      </c>
      <c r="I77" s="38">
        <v>11.1</v>
      </c>
      <c r="J77" s="73">
        <f t="shared" si="33"/>
        <v>24</v>
      </c>
      <c r="K77" s="38">
        <v>57.85</v>
      </c>
      <c r="L77" s="12">
        <f t="shared" si="43"/>
        <v>263</v>
      </c>
      <c r="M77" s="73">
        <f t="shared" si="44"/>
        <v>323</v>
      </c>
      <c r="N77" s="31">
        <f t="shared" si="45"/>
        <v>5</v>
      </c>
      <c r="O77">
        <f t="shared" si="46"/>
        <v>10</v>
      </c>
      <c r="P77" s="32">
        <v>0</v>
      </c>
      <c r="Q77" s="73">
        <f t="shared" si="47"/>
        <v>10</v>
      </c>
      <c r="R77" s="32">
        <v>0</v>
      </c>
      <c r="S77" s="73">
        <f t="shared" si="48"/>
        <v>26</v>
      </c>
      <c r="T77" s="32">
        <v>0</v>
      </c>
      <c r="U77" s="73">
        <f t="shared" si="49"/>
        <v>24</v>
      </c>
      <c r="V77" s="32">
        <f t="shared" si="50"/>
        <v>263</v>
      </c>
      <c r="W77" s="33">
        <f t="shared" si="51"/>
        <v>263</v>
      </c>
    </row>
    <row r="78" spans="2:23" ht="15" customHeight="1" x14ac:dyDescent="0.2">
      <c r="B78" s="80"/>
      <c r="C78" s="7" t="s">
        <v>151</v>
      </c>
      <c r="D78" s="8" t="s">
        <v>314</v>
      </c>
      <c r="E78" s="38">
        <v>8.8699999999999992</v>
      </c>
      <c r="F78" s="10">
        <f t="shared" si="31"/>
        <v>109</v>
      </c>
      <c r="G78" s="38">
        <v>306</v>
      </c>
      <c r="H78" s="73">
        <f t="shared" si="32"/>
        <v>112</v>
      </c>
      <c r="I78" s="38">
        <v>17.899999999999999</v>
      </c>
      <c r="J78" s="73">
        <f t="shared" si="33"/>
        <v>79</v>
      </c>
      <c r="K78" s="38">
        <v>93.84</v>
      </c>
      <c r="L78" s="12">
        <f t="shared" si="43"/>
        <v>0</v>
      </c>
      <c r="M78" s="73">
        <f t="shared" si="44"/>
        <v>300</v>
      </c>
      <c r="N78" s="31">
        <f t="shared" si="45"/>
        <v>6</v>
      </c>
      <c r="O78">
        <f t="shared" si="46"/>
        <v>109</v>
      </c>
      <c r="P78" s="32">
        <v>0</v>
      </c>
      <c r="Q78" s="73">
        <f t="shared" si="47"/>
        <v>109</v>
      </c>
      <c r="R78" s="32">
        <v>0</v>
      </c>
      <c r="S78" s="73">
        <f t="shared" si="48"/>
        <v>112</v>
      </c>
      <c r="T78" s="32">
        <v>0</v>
      </c>
      <c r="U78" s="73">
        <f t="shared" si="49"/>
        <v>79</v>
      </c>
      <c r="V78" s="32">
        <f t="shared" si="50"/>
        <v>0</v>
      </c>
      <c r="W78" s="33" t="e">
        <f t="shared" si="51"/>
        <v>#NUM!</v>
      </c>
    </row>
    <row r="79" spans="2:23" ht="15" customHeight="1" x14ac:dyDescent="0.2">
      <c r="B79" s="80"/>
      <c r="C79" s="7" t="s">
        <v>152</v>
      </c>
      <c r="D79" s="8" t="s">
        <v>314</v>
      </c>
      <c r="E79" s="38">
        <v>11.68</v>
      </c>
      <c r="F79" s="10">
        <f t="shared" si="31"/>
        <v>0</v>
      </c>
      <c r="G79" s="38">
        <v>315</v>
      </c>
      <c r="H79" s="73">
        <f t="shared" si="32"/>
        <v>128</v>
      </c>
      <c r="I79" s="38">
        <v>8.25</v>
      </c>
      <c r="J79" s="73">
        <f t="shared" si="33"/>
        <v>2</v>
      </c>
      <c r="K79" s="38">
        <v>85.45</v>
      </c>
      <c r="L79" s="12">
        <f t="shared" si="43"/>
        <v>0</v>
      </c>
      <c r="M79" s="73">
        <f t="shared" si="44"/>
        <v>130</v>
      </c>
      <c r="N79" s="31">
        <f t="shared" si="45"/>
        <v>16</v>
      </c>
      <c r="O79">
        <f t="shared" si="46"/>
        <v>0</v>
      </c>
      <c r="P79" s="32">
        <v>0</v>
      </c>
      <c r="Q79" s="73" t="e">
        <f t="shared" si="47"/>
        <v>#NUM!</v>
      </c>
      <c r="R79" s="32">
        <v>0</v>
      </c>
      <c r="S79" s="73">
        <f t="shared" si="48"/>
        <v>128</v>
      </c>
      <c r="T79" s="32">
        <v>0</v>
      </c>
      <c r="U79" s="73">
        <f t="shared" si="49"/>
        <v>2</v>
      </c>
      <c r="V79" s="32">
        <f t="shared" si="50"/>
        <v>0</v>
      </c>
      <c r="W79" s="33" t="e">
        <f t="shared" si="51"/>
        <v>#NUM!</v>
      </c>
    </row>
    <row r="80" spans="2:23" ht="15" customHeight="1" x14ac:dyDescent="0.2">
      <c r="B80" s="80"/>
      <c r="C80" s="7" t="s">
        <v>153</v>
      </c>
      <c r="D80" s="8" t="s">
        <v>314</v>
      </c>
      <c r="E80" s="38">
        <v>10.83</v>
      </c>
      <c r="F80" s="10">
        <f t="shared" si="31"/>
        <v>0</v>
      </c>
      <c r="G80" s="38">
        <v>248</v>
      </c>
      <c r="H80" s="73">
        <f t="shared" si="32"/>
        <v>28</v>
      </c>
      <c r="I80" s="38">
        <v>10.88</v>
      </c>
      <c r="J80" s="73">
        <f t="shared" si="33"/>
        <v>23</v>
      </c>
      <c r="K80" s="38">
        <v>81.45</v>
      </c>
      <c r="L80" s="12">
        <f t="shared" si="43"/>
        <v>0</v>
      </c>
      <c r="M80" s="73">
        <f t="shared" si="44"/>
        <v>51</v>
      </c>
      <c r="N80" s="31">
        <f t="shared" si="45"/>
        <v>23</v>
      </c>
      <c r="O80">
        <f t="shared" si="46"/>
        <v>0</v>
      </c>
      <c r="P80" s="32">
        <v>0</v>
      </c>
      <c r="Q80" s="73" t="e">
        <f t="shared" si="47"/>
        <v>#NUM!</v>
      </c>
      <c r="R80" s="32">
        <v>0</v>
      </c>
      <c r="S80" s="73">
        <f t="shared" si="48"/>
        <v>28</v>
      </c>
      <c r="T80" s="32">
        <v>0</v>
      </c>
      <c r="U80" s="73">
        <f t="shared" si="49"/>
        <v>23</v>
      </c>
      <c r="V80" s="32">
        <f t="shared" si="50"/>
        <v>0</v>
      </c>
      <c r="W80" s="33" t="e">
        <f t="shared" si="51"/>
        <v>#NUM!</v>
      </c>
    </row>
    <row r="81" spans="2:23" ht="15" customHeight="1" x14ac:dyDescent="0.2">
      <c r="B81" s="80"/>
      <c r="C81" s="7" t="s">
        <v>154</v>
      </c>
      <c r="D81" s="8" t="s">
        <v>314</v>
      </c>
      <c r="E81" s="38">
        <v>11.11</v>
      </c>
      <c r="F81" s="10">
        <f t="shared" si="31"/>
        <v>0</v>
      </c>
      <c r="G81" s="38">
        <v>206</v>
      </c>
      <c r="H81" s="73">
        <f t="shared" si="32"/>
        <v>0</v>
      </c>
      <c r="I81" s="38">
        <v>12.9</v>
      </c>
      <c r="J81" s="73">
        <f t="shared" si="33"/>
        <v>39</v>
      </c>
      <c r="K81" s="38">
        <v>65.16</v>
      </c>
      <c r="L81" s="12">
        <f t="shared" si="43"/>
        <v>96</v>
      </c>
      <c r="M81" s="73">
        <f t="shared" si="44"/>
        <v>135</v>
      </c>
      <c r="N81" s="31">
        <f t="shared" si="45"/>
        <v>15</v>
      </c>
      <c r="O81">
        <f t="shared" si="46"/>
        <v>0</v>
      </c>
      <c r="P81" s="32">
        <v>0</v>
      </c>
      <c r="Q81" s="73" t="e">
        <f t="shared" si="47"/>
        <v>#NUM!</v>
      </c>
      <c r="R81" s="32">
        <v>0</v>
      </c>
      <c r="S81" s="73" t="e">
        <f t="shared" si="48"/>
        <v>#NUM!</v>
      </c>
      <c r="T81" s="32">
        <v>0</v>
      </c>
      <c r="U81" s="73">
        <f t="shared" si="49"/>
        <v>39</v>
      </c>
      <c r="V81" s="32">
        <f t="shared" si="50"/>
        <v>96</v>
      </c>
      <c r="W81" s="33">
        <f t="shared" si="51"/>
        <v>96</v>
      </c>
    </row>
    <row r="82" spans="2:23" ht="15" customHeight="1" x14ac:dyDescent="0.2">
      <c r="B82" s="80"/>
      <c r="C82" s="7" t="s">
        <v>155</v>
      </c>
      <c r="D82" s="8" t="s">
        <v>314</v>
      </c>
      <c r="E82" s="38">
        <v>9.58</v>
      </c>
      <c r="F82" s="10">
        <f t="shared" si="31"/>
        <v>44</v>
      </c>
      <c r="G82" s="38">
        <v>274</v>
      </c>
      <c r="H82" s="73">
        <f t="shared" si="32"/>
        <v>62</v>
      </c>
      <c r="I82" s="38">
        <v>20.100000000000001</v>
      </c>
      <c r="J82" s="73">
        <f t="shared" si="33"/>
        <v>97</v>
      </c>
      <c r="K82" s="38">
        <v>63.66</v>
      </c>
      <c r="L82" s="12">
        <f t="shared" si="43"/>
        <v>124</v>
      </c>
      <c r="M82" s="73">
        <f t="shared" si="44"/>
        <v>327</v>
      </c>
      <c r="N82" s="31">
        <f t="shared" si="45"/>
        <v>4</v>
      </c>
      <c r="O82">
        <f t="shared" si="46"/>
        <v>44</v>
      </c>
      <c r="P82" s="32">
        <v>0</v>
      </c>
      <c r="Q82" s="73">
        <f t="shared" si="47"/>
        <v>44</v>
      </c>
      <c r="R82" s="32">
        <v>0</v>
      </c>
      <c r="S82" s="73">
        <f t="shared" si="48"/>
        <v>62</v>
      </c>
      <c r="T82" s="32">
        <v>0</v>
      </c>
      <c r="U82" s="73">
        <f t="shared" si="49"/>
        <v>97</v>
      </c>
      <c r="V82" s="32">
        <f t="shared" si="50"/>
        <v>124</v>
      </c>
      <c r="W82" s="33">
        <f t="shared" si="51"/>
        <v>124</v>
      </c>
    </row>
    <row r="83" spans="2:23" ht="15" customHeight="1" x14ac:dyDescent="0.2">
      <c r="B83" s="80"/>
      <c r="C83" s="7" t="s">
        <v>156</v>
      </c>
      <c r="D83" s="8" t="s">
        <v>314</v>
      </c>
      <c r="E83" s="38">
        <v>8.84</v>
      </c>
      <c r="F83" s="10">
        <f t="shared" si="31"/>
        <v>112</v>
      </c>
      <c r="G83" s="38">
        <v>231</v>
      </c>
      <c r="H83" s="73">
        <f t="shared" si="32"/>
        <v>11</v>
      </c>
      <c r="I83" s="38">
        <v>13.6</v>
      </c>
      <c r="J83" s="73">
        <f t="shared" si="33"/>
        <v>44</v>
      </c>
      <c r="K83" s="38">
        <v>70.569999999999993</v>
      </c>
      <c r="L83" s="12">
        <f t="shared" si="43"/>
        <v>22</v>
      </c>
      <c r="M83" s="73">
        <f t="shared" si="44"/>
        <v>189</v>
      </c>
      <c r="N83" s="31">
        <f t="shared" si="45"/>
        <v>9</v>
      </c>
      <c r="O83">
        <f t="shared" si="46"/>
        <v>112</v>
      </c>
      <c r="P83" s="32">
        <v>0</v>
      </c>
      <c r="Q83" s="73">
        <f t="shared" si="47"/>
        <v>112</v>
      </c>
      <c r="R83" s="32">
        <v>0</v>
      </c>
      <c r="S83" s="73">
        <f t="shared" si="48"/>
        <v>11</v>
      </c>
      <c r="T83" s="32">
        <v>0</v>
      </c>
      <c r="U83" s="73">
        <f t="shared" si="49"/>
        <v>44</v>
      </c>
      <c r="V83" s="32">
        <f t="shared" si="50"/>
        <v>22</v>
      </c>
      <c r="W83" s="33">
        <f t="shared" si="51"/>
        <v>22</v>
      </c>
    </row>
    <row r="84" spans="2:23" ht="15" customHeight="1" x14ac:dyDescent="0.2">
      <c r="B84" s="80"/>
      <c r="C84" s="7" t="s">
        <v>157</v>
      </c>
      <c r="D84" s="8" t="s">
        <v>314</v>
      </c>
      <c r="E84" s="38">
        <v>9.67</v>
      </c>
      <c r="F84" s="10">
        <f t="shared" si="31"/>
        <v>38</v>
      </c>
      <c r="G84" s="38">
        <v>228</v>
      </c>
      <c r="H84" s="73">
        <f t="shared" si="32"/>
        <v>8</v>
      </c>
      <c r="I84" s="38">
        <v>23</v>
      </c>
      <c r="J84" s="73">
        <f t="shared" si="33"/>
        <v>121</v>
      </c>
      <c r="K84" s="38">
        <v>71.39</v>
      </c>
      <c r="L84" s="12">
        <f t="shared" si="43"/>
        <v>15</v>
      </c>
      <c r="M84" s="73">
        <f t="shared" si="44"/>
        <v>182</v>
      </c>
      <c r="N84" s="31">
        <f t="shared" si="45"/>
        <v>10</v>
      </c>
      <c r="O84">
        <f t="shared" si="46"/>
        <v>38</v>
      </c>
      <c r="P84" s="32">
        <v>0</v>
      </c>
      <c r="Q84" s="73">
        <f t="shared" si="47"/>
        <v>38</v>
      </c>
      <c r="R84" s="32">
        <v>0</v>
      </c>
      <c r="S84" s="73">
        <f t="shared" si="48"/>
        <v>8</v>
      </c>
      <c r="T84" s="32">
        <v>0</v>
      </c>
      <c r="U84" s="73">
        <f t="shared" si="49"/>
        <v>121</v>
      </c>
      <c r="V84" s="32">
        <f t="shared" si="50"/>
        <v>15</v>
      </c>
      <c r="W84" s="33">
        <f t="shared" si="51"/>
        <v>15</v>
      </c>
    </row>
    <row r="85" spans="2:23" ht="15" customHeight="1" x14ac:dyDescent="0.2">
      <c r="B85" s="80"/>
      <c r="C85" s="7" t="s">
        <v>158</v>
      </c>
      <c r="D85" s="8" t="s">
        <v>314</v>
      </c>
      <c r="E85" s="38">
        <v>11.13</v>
      </c>
      <c r="F85" s="10">
        <f t="shared" si="31"/>
        <v>0</v>
      </c>
      <c r="G85" s="38">
        <v>208</v>
      </c>
      <c r="H85" s="73">
        <f t="shared" si="32"/>
        <v>0</v>
      </c>
      <c r="I85" s="38">
        <v>13.35</v>
      </c>
      <c r="J85" s="73">
        <f t="shared" si="33"/>
        <v>42</v>
      </c>
      <c r="K85" s="38">
        <v>91.23</v>
      </c>
      <c r="L85" s="12">
        <f t="shared" si="43"/>
        <v>0</v>
      </c>
      <c r="M85" s="73">
        <f t="shared" si="44"/>
        <v>42</v>
      </c>
      <c r="N85" s="31">
        <f t="shared" si="45"/>
        <v>27</v>
      </c>
      <c r="O85">
        <f t="shared" si="46"/>
        <v>0</v>
      </c>
      <c r="P85" s="32">
        <v>0</v>
      </c>
      <c r="Q85" s="73" t="e">
        <f t="shared" si="47"/>
        <v>#NUM!</v>
      </c>
      <c r="R85" s="32">
        <v>0</v>
      </c>
      <c r="S85" s="73" t="e">
        <f t="shared" si="48"/>
        <v>#NUM!</v>
      </c>
      <c r="T85" s="32">
        <v>0</v>
      </c>
      <c r="U85" s="73">
        <f t="shared" si="49"/>
        <v>42</v>
      </c>
      <c r="V85" s="32">
        <f t="shared" si="50"/>
        <v>0</v>
      </c>
      <c r="W85" s="33" t="e">
        <f t="shared" si="51"/>
        <v>#NUM!</v>
      </c>
    </row>
    <row r="86" spans="2:23" ht="15" customHeight="1" x14ac:dyDescent="0.2">
      <c r="B86" s="80"/>
      <c r="C86" s="7" t="s">
        <v>159</v>
      </c>
      <c r="D86" s="8" t="s">
        <v>314</v>
      </c>
      <c r="E86" s="38">
        <v>12.37</v>
      </c>
      <c r="F86" s="10">
        <f t="shared" si="31"/>
        <v>0</v>
      </c>
      <c r="G86" s="38">
        <v>167</v>
      </c>
      <c r="H86" s="73">
        <f t="shared" si="32"/>
        <v>0</v>
      </c>
      <c r="I86" s="38">
        <v>9.4499999999999993</v>
      </c>
      <c r="J86" s="73">
        <f t="shared" si="33"/>
        <v>11</v>
      </c>
      <c r="K86" s="38">
        <v>67.959999999999994</v>
      </c>
      <c r="L86" s="12">
        <f t="shared" si="43"/>
        <v>52</v>
      </c>
      <c r="M86" s="73">
        <f t="shared" si="44"/>
        <v>63</v>
      </c>
      <c r="N86" s="31">
        <f t="shared" si="45"/>
        <v>21</v>
      </c>
      <c r="O86">
        <f t="shared" si="46"/>
        <v>0</v>
      </c>
      <c r="P86" s="32">
        <v>0</v>
      </c>
      <c r="Q86" s="73" t="e">
        <f t="shared" si="47"/>
        <v>#NUM!</v>
      </c>
      <c r="R86" s="32">
        <v>0</v>
      </c>
      <c r="S86" s="73" t="e">
        <f t="shared" si="48"/>
        <v>#NUM!</v>
      </c>
      <c r="T86" s="32">
        <v>0</v>
      </c>
      <c r="U86" s="73">
        <f t="shared" si="49"/>
        <v>11</v>
      </c>
      <c r="V86" s="32">
        <f t="shared" si="50"/>
        <v>52</v>
      </c>
      <c r="W86" s="33">
        <f t="shared" si="51"/>
        <v>52</v>
      </c>
    </row>
    <row r="87" spans="2:23" ht="15" customHeight="1" x14ac:dyDescent="0.2">
      <c r="B87" s="80"/>
      <c r="C87" s="7" t="s">
        <v>160</v>
      </c>
      <c r="D87" s="8" t="s">
        <v>314</v>
      </c>
      <c r="E87" s="38">
        <v>10.220000000000001</v>
      </c>
      <c r="F87" s="10">
        <f t="shared" si="31"/>
        <v>9</v>
      </c>
      <c r="G87" s="38">
        <v>281</v>
      </c>
      <c r="H87" s="73">
        <f t="shared" si="32"/>
        <v>72</v>
      </c>
      <c r="I87" s="38">
        <v>20.5</v>
      </c>
      <c r="J87" s="73">
        <f t="shared" si="33"/>
        <v>100</v>
      </c>
      <c r="K87" s="38"/>
      <c r="L87" s="12">
        <f t="shared" si="43"/>
        <v>0</v>
      </c>
      <c r="M87" s="73">
        <f t="shared" si="44"/>
        <v>181</v>
      </c>
      <c r="N87" s="31">
        <f t="shared" si="45"/>
        <v>11</v>
      </c>
      <c r="O87">
        <f t="shared" si="46"/>
        <v>9</v>
      </c>
      <c r="P87" s="32">
        <v>0</v>
      </c>
      <c r="Q87" s="73">
        <f t="shared" si="47"/>
        <v>9</v>
      </c>
      <c r="R87" s="32">
        <v>0</v>
      </c>
      <c r="S87" s="73">
        <f t="shared" si="48"/>
        <v>72</v>
      </c>
      <c r="T87" s="32">
        <v>0</v>
      </c>
      <c r="U87" s="73">
        <f t="shared" si="49"/>
        <v>100</v>
      </c>
      <c r="V87" s="32">
        <f t="shared" si="50"/>
        <v>3808</v>
      </c>
      <c r="W87" s="33">
        <f t="shared" si="51"/>
        <v>3808</v>
      </c>
    </row>
    <row r="88" spans="2:23" ht="15" customHeight="1" x14ac:dyDescent="0.2">
      <c r="B88" s="13">
        <v>20</v>
      </c>
      <c r="C88" s="7"/>
      <c r="D88" s="8"/>
      <c r="E88" s="38"/>
      <c r="F88" s="10">
        <f t="shared" si="31"/>
        <v>0</v>
      </c>
      <c r="G88" s="38"/>
      <c r="H88" s="73">
        <f t="shared" si="32"/>
        <v>0</v>
      </c>
      <c r="I88" s="38"/>
      <c r="J88" s="73">
        <f t="shared" si="33"/>
        <v>0</v>
      </c>
      <c r="K88" s="38"/>
      <c r="L88" s="12">
        <f t="shared" si="34"/>
        <v>0</v>
      </c>
      <c r="M88" s="73">
        <f t="shared" si="35"/>
        <v>0</v>
      </c>
      <c r="N88" s="31">
        <f t="shared" si="36"/>
        <v>33</v>
      </c>
      <c r="O88">
        <f t="shared" si="37"/>
        <v>2674</v>
      </c>
      <c r="P88" s="32">
        <v>0</v>
      </c>
      <c r="Q88" s="73">
        <f t="shared" si="38"/>
        <v>2674</v>
      </c>
      <c r="R88" s="32">
        <v>0</v>
      </c>
      <c r="S88" s="73" t="e">
        <f t="shared" si="39"/>
        <v>#NUM!</v>
      </c>
      <c r="T88" s="32">
        <v>0</v>
      </c>
      <c r="U88" s="73" t="e">
        <f t="shared" si="40"/>
        <v>#NUM!</v>
      </c>
      <c r="V88" s="32">
        <f t="shared" si="41"/>
        <v>3808</v>
      </c>
      <c r="W88" s="33">
        <f t="shared" si="42"/>
        <v>3808</v>
      </c>
    </row>
    <row r="89" spans="2:23" ht="15" customHeight="1" x14ac:dyDescent="0.2">
      <c r="B89" s="6">
        <v>21</v>
      </c>
      <c r="C89" s="7"/>
      <c r="D89" s="8"/>
      <c r="E89" s="38"/>
      <c r="F89" s="10">
        <f t="shared" si="31"/>
        <v>0</v>
      </c>
      <c r="G89" s="38"/>
      <c r="H89" s="73">
        <f t="shared" si="32"/>
        <v>0</v>
      </c>
      <c r="I89" s="38"/>
      <c r="J89" s="73">
        <f t="shared" si="33"/>
        <v>0</v>
      </c>
      <c r="K89" s="38"/>
      <c r="L89" s="12">
        <f t="shared" si="34"/>
        <v>0</v>
      </c>
      <c r="M89" s="73">
        <f t="shared" si="35"/>
        <v>0</v>
      </c>
      <c r="N89" s="31">
        <f t="shared" si="36"/>
        <v>33</v>
      </c>
      <c r="O89">
        <f t="shared" si="37"/>
        <v>2674</v>
      </c>
      <c r="P89" s="32">
        <v>0</v>
      </c>
      <c r="Q89" s="73">
        <f t="shared" si="38"/>
        <v>2674</v>
      </c>
      <c r="R89" s="32">
        <v>0</v>
      </c>
      <c r="S89" s="73" t="e">
        <f t="shared" si="39"/>
        <v>#NUM!</v>
      </c>
      <c r="T89" s="32">
        <v>0</v>
      </c>
      <c r="U89" s="73" t="e">
        <f t="shared" si="40"/>
        <v>#NUM!</v>
      </c>
      <c r="V89" s="32">
        <f t="shared" si="41"/>
        <v>3808</v>
      </c>
      <c r="W89" s="33">
        <f t="shared" si="42"/>
        <v>3808</v>
      </c>
    </row>
    <row r="90" spans="2:23" ht="15" customHeight="1" x14ac:dyDescent="0.2">
      <c r="B90" s="13">
        <v>22</v>
      </c>
      <c r="C90" s="7"/>
      <c r="D90" s="8"/>
      <c r="E90" s="38"/>
      <c r="F90" s="10">
        <f t="shared" si="31"/>
        <v>0</v>
      </c>
      <c r="G90" s="38"/>
      <c r="H90" s="73">
        <f t="shared" si="32"/>
        <v>0</v>
      </c>
      <c r="I90" s="38"/>
      <c r="J90" s="73">
        <f t="shared" si="33"/>
        <v>0</v>
      </c>
      <c r="K90" s="38"/>
      <c r="L90" s="12">
        <f t="shared" si="34"/>
        <v>0</v>
      </c>
      <c r="M90" s="73">
        <f t="shared" si="35"/>
        <v>0</v>
      </c>
      <c r="N90" s="31">
        <f t="shared" si="36"/>
        <v>33</v>
      </c>
      <c r="O90">
        <f t="shared" si="37"/>
        <v>2674</v>
      </c>
      <c r="P90" s="32">
        <v>0</v>
      </c>
      <c r="Q90" s="73">
        <f t="shared" si="38"/>
        <v>2674</v>
      </c>
      <c r="R90" s="32">
        <v>0</v>
      </c>
      <c r="S90" s="73" t="e">
        <f t="shared" si="39"/>
        <v>#NUM!</v>
      </c>
      <c r="T90" s="32">
        <v>0</v>
      </c>
      <c r="U90" s="73" t="e">
        <f t="shared" si="40"/>
        <v>#NUM!</v>
      </c>
      <c r="V90" s="32">
        <f t="shared" si="41"/>
        <v>3808</v>
      </c>
      <c r="W90" s="33">
        <f t="shared" si="42"/>
        <v>3808</v>
      </c>
    </row>
    <row r="91" spans="2:23" ht="24" customHeight="1" x14ac:dyDescent="0.2"/>
    <row r="92" spans="2:23" ht="15" customHeight="1" x14ac:dyDescent="0.2">
      <c r="D92" t="s">
        <v>0</v>
      </c>
    </row>
    <row r="93" spans="2:23" ht="15" customHeight="1" x14ac:dyDescent="0.2"/>
    <row r="94" spans="2:23" ht="15" customHeight="1" x14ac:dyDescent="0.2">
      <c r="C94" s="71" t="s">
        <v>183</v>
      </c>
    </row>
    <row r="95" spans="2:23" ht="15" customHeight="1" x14ac:dyDescent="0.2">
      <c r="B95" s="5"/>
      <c r="C95" s="5" t="s">
        <v>2</v>
      </c>
      <c r="D95" s="5"/>
      <c r="E95" s="5">
        <v>10.7</v>
      </c>
      <c r="F95" s="5"/>
      <c r="G95" s="5">
        <v>213</v>
      </c>
      <c r="H95" s="5"/>
      <c r="I95" s="5">
        <v>7.98</v>
      </c>
      <c r="J95" s="5"/>
      <c r="K95" s="5">
        <v>75</v>
      </c>
      <c r="L95" s="5"/>
      <c r="M95" s="5"/>
      <c r="N95" s="30"/>
    </row>
    <row r="96" spans="2:23" ht="15" customHeight="1" x14ac:dyDescent="0.2">
      <c r="B96" s="5"/>
      <c r="C96" s="5" t="s">
        <v>3</v>
      </c>
      <c r="D96" s="5" t="s">
        <v>4</v>
      </c>
      <c r="E96" s="5" t="s">
        <v>5</v>
      </c>
      <c r="F96" s="5" t="s">
        <v>6</v>
      </c>
      <c r="G96" s="5" t="s">
        <v>7</v>
      </c>
      <c r="H96" s="5" t="s">
        <v>6</v>
      </c>
      <c r="I96" s="5" t="s">
        <v>8</v>
      </c>
      <c r="J96" s="5" t="s">
        <v>6</v>
      </c>
      <c r="K96" s="5" t="s">
        <v>9</v>
      </c>
      <c r="L96" s="5" t="s">
        <v>6</v>
      </c>
      <c r="M96" s="5" t="s">
        <v>10</v>
      </c>
      <c r="N96" s="30"/>
    </row>
    <row r="97" spans="2:23" ht="15" customHeight="1" x14ac:dyDescent="0.2">
      <c r="B97" s="6">
        <v>1</v>
      </c>
      <c r="C97" s="7" t="s">
        <v>162</v>
      </c>
      <c r="D97" s="36" t="s">
        <v>60</v>
      </c>
      <c r="E97" s="38">
        <v>9.07</v>
      </c>
      <c r="F97" s="10">
        <f t="shared" ref="F97" si="52">IF(E97=0,P97,O97)</f>
        <v>88</v>
      </c>
      <c r="G97" s="38">
        <v>238</v>
      </c>
      <c r="H97" s="73">
        <f t="shared" ref="H97" si="53">IF(G97&gt;213,S97,P97)</f>
        <v>17</v>
      </c>
      <c r="I97" s="38">
        <v>15.79</v>
      </c>
      <c r="J97" s="73">
        <f t="shared" ref="J97" si="54">IF(I97&gt;7.98,U97,P97)</f>
        <v>62</v>
      </c>
      <c r="K97" s="38">
        <v>63.66</v>
      </c>
      <c r="L97" s="12">
        <f t="shared" ref="L97" si="55">IF(K97=0,P97,V97)</f>
        <v>124</v>
      </c>
      <c r="M97" s="73">
        <f t="shared" ref="M97" si="56">SUM(F97+H97+J97+L97)</f>
        <v>291</v>
      </c>
      <c r="N97" s="31">
        <f>RANK(M97,$M$97:$M$132,0)</f>
        <v>11</v>
      </c>
      <c r="O97">
        <f t="shared" ref="O97" si="57">IF(E97&lt;10.7,Q97,P97)</f>
        <v>88</v>
      </c>
      <c r="P97" s="32">
        <v>0</v>
      </c>
      <c r="Q97" s="73">
        <f>TRUNC(36.6476*POWER(10.7-E97,1.81))</f>
        <v>88</v>
      </c>
      <c r="R97" s="32">
        <v>0</v>
      </c>
      <c r="S97" s="73">
        <f>TRUNC(0.188807*POWER(G97-213,1.41))</f>
        <v>17</v>
      </c>
      <c r="T97" s="32">
        <v>0</v>
      </c>
      <c r="U97" s="73">
        <f>TRUNC(7.86*POWER(I97-7.98,1.01))</f>
        <v>62</v>
      </c>
      <c r="V97" s="32">
        <f>IF(K97&lt;75,W97,P97)</f>
        <v>124</v>
      </c>
      <c r="W97" s="33">
        <f>TRUNC(1.53775*POWER(75-K97,1.81))</f>
        <v>124</v>
      </c>
    </row>
    <row r="98" spans="2:23" ht="15" customHeight="1" x14ac:dyDescent="0.2">
      <c r="B98" s="13">
        <v>2</v>
      </c>
      <c r="C98" s="7" t="s">
        <v>163</v>
      </c>
      <c r="D98" s="36" t="s">
        <v>60</v>
      </c>
      <c r="E98" s="38">
        <v>9.4499999999999993</v>
      </c>
      <c r="F98" s="10">
        <f t="shared" ref="F98:F132" si="58">IF(E98=0,P98,O98)</f>
        <v>54</v>
      </c>
      <c r="G98" s="38">
        <v>280</v>
      </c>
      <c r="H98" s="73">
        <f t="shared" ref="H98:H132" si="59">IF(G98&gt;213,S98,P98)</f>
        <v>70</v>
      </c>
      <c r="I98" s="38">
        <v>18.62</v>
      </c>
      <c r="J98" s="73">
        <f t="shared" ref="J98:J132" si="60">IF(I98&gt;7.98,U98,P98)</f>
        <v>85</v>
      </c>
      <c r="K98" s="38">
        <v>66.78</v>
      </c>
      <c r="L98" s="12">
        <f t="shared" ref="L98:L132" si="61">IF(K98=0,P98,V98)</f>
        <v>69</v>
      </c>
      <c r="M98" s="73">
        <f t="shared" ref="M98:M132" si="62">SUM(F98+H98+J98+L98)</f>
        <v>278</v>
      </c>
      <c r="N98" s="31">
        <f t="shared" ref="N98:N132" si="63">RANK(M98,$M$97:$M$132,0)</f>
        <v>12</v>
      </c>
      <c r="O98">
        <f t="shared" ref="O98:O99" si="64">IF(E98&lt;10.7,Q98,P98)</f>
        <v>54</v>
      </c>
      <c r="P98" s="32">
        <v>0</v>
      </c>
      <c r="Q98" s="73">
        <f t="shared" ref="Q98:Q99" si="65">TRUNC(36.6476*POWER(10.7-E98,1.81))</f>
        <v>54</v>
      </c>
      <c r="R98" s="32">
        <v>0</v>
      </c>
      <c r="S98" s="73">
        <f t="shared" ref="S98:S99" si="66">TRUNC(0.188807*POWER(G98-213,1.41))</f>
        <v>70</v>
      </c>
      <c r="T98" s="32">
        <v>0</v>
      </c>
      <c r="U98" s="73">
        <f t="shared" ref="U98:U99" si="67">TRUNC(7.86*POWER(I98-7.98,1.01))</f>
        <v>85</v>
      </c>
      <c r="V98" s="32">
        <f t="shared" ref="V98:V99" si="68">IF(K98&lt;75,W98,P98)</f>
        <v>69</v>
      </c>
      <c r="W98" s="33">
        <f t="shared" ref="W98:W99" si="69">TRUNC(1.53775*POWER(75-K98,1.81))</f>
        <v>69</v>
      </c>
    </row>
    <row r="99" spans="2:23" ht="15" customHeight="1" x14ac:dyDescent="0.2">
      <c r="B99" s="6">
        <v>3</v>
      </c>
      <c r="C99" s="7" t="s">
        <v>164</v>
      </c>
      <c r="D99" s="36" t="s">
        <v>60</v>
      </c>
      <c r="E99" s="38">
        <v>8.81</v>
      </c>
      <c r="F99" s="10">
        <f t="shared" si="58"/>
        <v>115</v>
      </c>
      <c r="G99" s="38">
        <v>325</v>
      </c>
      <c r="H99" s="73">
        <f t="shared" si="59"/>
        <v>146</v>
      </c>
      <c r="I99" s="38">
        <v>18.16</v>
      </c>
      <c r="J99" s="73">
        <f t="shared" si="60"/>
        <v>81</v>
      </c>
      <c r="K99" s="38">
        <v>60.23</v>
      </c>
      <c r="L99" s="12">
        <f t="shared" si="61"/>
        <v>201</v>
      </c>
      <c r="M99" s="73">
        <f t="shared" si="62"/>
        <v>543</v>
      </c>
      <c r="N99" s="31">
        <f t="shared" si="63"/>
        <v>4</v>
      </c>
      <c r="O99">
        <f t="shared" si="64"/>
        <v>115</v>
      </c>
      <c r="P99" s="32">
        <v>0</v>
      </c>
      <c r="Q99" s="73">
        <f t="shared" si="65"/>
        <v>115</v>
      </c>
      <c r="R99" s="32">
        <v>0</v>
      </c>
      <c r="S99" s="73">
        <f t="shared" si="66"/>
        <v>146</v>
      </c>
      <c r="T99" s="32">
        <v>0</v>
      </c>
      <c r="U99" s="73">
        <f t="shared" si="67"/>
        <v>81</v>
      </c>
      <c r="V99" s="32">
        <f t="shared" si="68"/>
        <v>201</v>
      </c>
      <c r="W99" s="33">
        <f t="shared" si="69"/>
        <v>201</v>
      </c>
    </row>
    <row r="100" spans="2:23" ht="15" customHeight="1" x14ac:dyDescent="0.2">
      <c r="B100" s="13">
        <v>4</v>
      </c>
      <c r="C100" s="7" t="s">
        <v>165</v>
      </c>
      <c r="D100" s="36" t="s">
        <v>60</v>
      </c>
      <c r="E100" s="38">
        <v>9.1199999999999992</v>
      </c>
      <c r="F100" s="10">
        <f t="shared" si="58"/>
        <v>83</v>
      </c>
      <c r="G100" s="38">
        <v>316</v>
      </c>
      <c r="H100" s="73">
        <f t="shared" si="59"/>
        <v>130</v>
      </c>
      <c r="I100" s="38">
        <v>19.78</v>
      </c>
      <c r="J100" s="73">
        <f t="shared" si="60"/>
        <v>95</v>
      </c>
      <c r="K100" s="38">
        <v>66.13</v>
      </c>
      <c r="L100" s="12">
        <f t="shared" si="61"/>
        <v>79</v>
      </c>
      <c r="M100" s="73">
        <f t="shared" si="62"/>
        <v>387</v>
      </c>
      <c r="N100" s="31">
        <f t="shared" si="63"/>
        <v>8</v>
      </c>
      <c r="O100">
        <f t="shared" ref="O100:O132" si="70">IF(E100&lt;10.7,Q100,P100)</f>
        <v>83</v>
      </c>
      <c r="P100" s="32">
        <v>0</v>
      </c>
      <c r="Q100" s="73">
        <f t="shared" ref="Q100:Q132" si="71">TRUNC(36.6476*POWER(10.7-E100,1.81))</f>
        <v>83</v>
      </c>
      <c r="R100" s="32">
        <v>0</v>
      </c>
      <c r="S100" s="73">
        <f t="shared" ref="S100:S132" si="72">TRUNC(0.188807*POWER(G100-213,1.41))</f>
        <v>130</v>
      </c>
      <c r="T100" s="32">
        <v>0</v>
      </c>
      <c r="U100" s="73">
        <f t="shared" ref="U100:U132" si="73">TRUNC(7.86*POWER(I100-7.98,1.01))</f>
        <v>95</v>
      </c>
      <c r="V100" s="32">
        <f t="shared" ref="V100:V132" si="74">IF(K100&lt;75,W100,P100)</f>
        <v>79</v>
      </c>
      <c r="W100" s="33">
        <f t="shared" ref="W100:W132" si="75">TRUNC(1.53775*POWER(75-K100,1.81))</f>
        <v>79</v>
      </c>
    </row>
    <row r="101" spans="2:23" ht="15" customHeight="1" x14ac:dyDescent="0.25">
      <c r="B101" s="6">
        <v>5</v>
      </c>
      <c r="C101" s="14" t="s">
        <v>345</v>
      </c>
      <c r="D101" s="36" t="s">
        <v>60</v>
      </c>
      <c r="E101" s="38">
        <v>11.18</v>
      </c>
      <c r="F101" s="10">
        <f t="shared" si="58"/>
        <v>0</v>
      </c>
      <c r="G101" s="38">
        <v>222</v>
      </c>
      <c r="H101" s="73">
        <f t="shared" si="59"/>
        <v>4</v>
      </c>
      <c r="I101" s="38">
        <v>15.16</v>
      </c>
      <c r="J101" s="73">
        <f t="shared" si="60"/>
        <v>57</v>
      </c>
      <c r="K101" s="38">
        <v>82.28</v>
      </c>
      <c r="L101" s="12">
        <f t="shared" si="61"/>
        <v>0</v>
      </c>
      <c r="M101" s="73">
        <f t="shared" si="62"/>
        <v>61</v>
      </c>
      <c r="N101" s="31">
        <f t="shared" si="63"/>
        <v>19</v>
      </c>
      <c r="O101">
        <f t="shared" si="70"/>
        <v>0</v>
      </c>
      <c r="P101" s="32">
        <v>0</v>
      </c>
      <c r="Q101" s="73" t="e">
        <f t="shared" si="71"/>
        <v>#NUM!</v>
      </c>
      <c r="R101" s="32">
        <v>0</v>
      </c>
      <c r="S101" s="73">
        <f t="shared" si="72"/>
        <v>4</v>
      </c>
      <c r="T101" s="32">
        <v>0</v>
      </c>
      <c r="U101" s="73">
        <f t="shared" si="73"/>
        <v>57</v>
      </c>
      <c r="V101" s="32">
        <f t="shared" si="74"/>
        <v>0</v>
      </c>
      <c r="W101" s="33" t="e">
        <f t="shared" si="75"/>
        <v>#NUM!</v>
      </c>
    </row>
    <row r="102" spans="2:23" ht="15" customHeight="1" x14ac:dyDescent="0.25">
      <c r="B102" s="13">
        <v>6</v>
      </c>
      <c r="C102" s="14" t="s">
        <v>166</v>
      </c>
      <c r="D102" s="36" t="s">
        <v>60</v>
      </c>
      <c r="E102" s="38">
        <v>9.27</v>
      </c>
      <c r="F102" s="10">
        <f t="shared" si="58"/>
        <v>70</v>
      </c>
      <c r="G102" s="38">
        <v>312</v>
      </c>
      <c r="H102" s="73">
        <f t="shared" si="59"/>
        <v>122</v>
      </c>
      <c r="I102" s="38">
        <v>20.7</v>
      </c>
      <c r="J102" s="73">
        <f t="shared" si="60"/>
        <v>102</v>
      </c>
      <c r="K102" s="38">
        <v>59.35</v>
      </c>
      <c r="L102" s="12">
        <f t="shared" si="61"/>
        <v>223</v>
      </c>
      <c r="M102" s="73">
        <f t="shared" si="62"/>
        <v>517</v>
      </c>
      <c r="N102" s="31">
        <f t="shared" si="63"/>
        <v>5</v>
      </c>
      <c r="O102">
        <f t="shared" si="70"/>
        <v>70</v>
      </c>
      <c r="P102" s="32">
        <v>0</v>
      </c>
      <c r="Q102" s="73">
        <f t="shared" si="71"/>
        <v>70</v>
      </c>
      <c r="R102" s="32">
        <v>0</v>
      </c>
      <c r="S102" s="73">
        <f t="shared" si="72"/>
        <v>122</v>
      </c>
      <c r="T102" s="32">
        <v>0</v>
      </c>
      <c r="U102" s="73">
        <f t="shared" si="73"/>
        <v>102</v>
      </c>
      <c r="V102" s="32">
        <f t="shared" si="74"/>
        <v>223</v>
      </c>
      <c r="W102" s="33">
        <f t="shared" si="75"/>
        <v>223</v>
      </c>
    </row>
    <row r="103" spans="2:23" ht="15" customHeight="1" x14ac:dyDescent="0.2">
      <c r="B103" s="6">
        <v>7</v>
      </c>
      <c r="C103" s="7" t="s">
        <v>167</v>
      </c>
      <c r="D103" s="36" t="s">
        <v>60</v>
      </c>
      <c r="E103" s="38">
        <v>9.85</v>
      </c>
      <c r="F103" s="10">
        <f t="shared" si="58"/>
        <v>27</v>
      </c>
      <c r="G103" s="38">
        <v>250</v>
      </c>
      <c r="H103" s="73">
        <f t="shared" si="59"/>
        <v>30</v>
      </c>
      <c r="I103" s="38">
        <v>17.079999999999998</v>
      </c>
      <c r="J103" s="73">
        <f t="shared" si="60"/>
        <v>73</v>
      </c>
      <c r="K103" s="38">
        <v>67.45</v>
      </c>
      <c r="L103" s="12">
        <f t="shared" si="61"/>
        <v>59</v>
      </c>
      <c r="M103" s="73">
        <f t="shared" si="62"/>
        <v>189</v>
      </c>
      <c r="N103" s="31">
        <f t="shared" si="63"/>
        <v>14</v>
      </c>
      <c r="O103">
        <f t="shared" si="70"/>
        <v>27</v>
      </c>
      <c r="P103" s="32">
        <v>0</v>
      </c>
      <c r="Q103" s="73">
        <f t="shared" si="71"/>
        <v>27</v>
      </c>
      <c r="R103" s="32">
        <v>0</v>
      </c>
      <c r="S103" s="73">
        <f t="shared" si="72"/>
        <v>30</v>
      </c>
      <c r="T103" s="32">
        <v>0</v>
      </c>
      <c r="U103" s="73">
        <f t="shared" si="73"/>
        <v>73</v>
      </c>
      <c r="V103" s="32">
        <f t="shared" si="74"/>
        <v>59</v>
      </c>
      <c r="W103" s="33">
        <f t="shared" si="75"/>
        <v>59</v>
      </c>
    </row>
    <row r="104" spans="2:23" ht="15" customHeight="1" x14ac:dyDescent="0.2">
      <c r="B104" s="13">
        <v>8</v>
      </c>
      <c r="C104" s="7" t="s">
        <v>168</v>
      </c>
      <c r="D104" s="36" t="s">
        <v>60</v>
      </c>
      <c r="E104" s="38">
        <v>11.99</v>
      </c>
      <c r="F104" s="10">
        <f t="shared" si="58"/>
        <v>0</v>
      </c>
      <c r="G104" s="38">
        <v>192</v>
      </c>
      <c r="H104" s="73">
        <f t="shared" si="59"/>
        <v>0</v>
      </c>
      <c r="I104" s="38">
        <v>6.5</v>
      </c>
      <c r="J104" s="73">
        <f t="shared" si="60"/>
        <v>0</v>
      </c>
      <c r="K104" s="38">
        <v>93.48</v>
      </c>
      <c r="L104" s="12">
        <f t="shared" si="61"/>
        <v>0</v>
      </c>
      <c r="M104" s="73">
        <f t="shared" si="62"/>
        <v>0</v>
      </c>
      <c r="N104" s="31">
        <f t="shared" si="63"/>
        <v>21</v>
      </c>
      <c r="O104">
        <f t="shared" si="70"/>
        <v>0</v>
      </c>
      <c r="P104" s="32">
        <v>0</v>
      </c>
      <c r="Q104" s="73" t="e">
        <f t="shared" si="71"/>
        <v>#NUM!</v>
      </c>
      <c r="R104" s="32">
        <v>0</v>
      </c>
      <c r="S104" s="73" t="e">
        <f t="shared" si="72"/>
        <v>#NUM!</v>
      </c>
      <c r="T104" s="32">
        <v>0</v>
      </c>
      <c r="U104" s="73" t="e">
        <f t="shared" si="73"/>
        <v>#NUM!</v>
      </c>
      <c r="V104" s="32">
        <f t="shared" si="74"/>
        <v>0</v>
      </c>
      <c r="W104" s="33" t="e">
        <f t="shared" si="75"/>
        <v>#NUM!</v>
      </c>
    </row>
    <row r="105" spans="2:23" ht="15" customHeight="1" x14ac:dyDescent="0.2">
      <c r="B105" s="6">
        <v>9</v>
      </c>
      <c r="C105" s="15" t="s">
        <v>346</v>
      </c>
      <c r="D105" s="36" t="s">
        <v>60</v>
      </c>
      <c r="E105" s="38"/>
      <c r="F105" s="10">
        <f t="shared" si="58"/>
        <v>0</v>
      </c>
      <c r="G105" s="38"/>
      <c r="H105" s="73">
        <f t="shared" si="59"/>
        <v>0</v>
      </c>
      <c r="I105" s="38"/>
      <c r="J105" s="73">
        <f t="shared" si="60"/>
        <v>0</v>
      </c>
      <c r="K105" s="38"/>
      <c r="L105" s="12">
        <f t="shared" si="61"/>
        <v>0</v>
      </c>
      <c r="M105" s="73">
        <f t="shared" si="62"/>
        <v>0</v>
      </c>
      <c r="N105" s="31">
        <f t="shared" si="63"/>
        <v>21</v>
      </c>
      <c r="O105">
        <f t="shared" si="70"/>
        <v>2674</v>
      </c>
      <c r="P105" s="32">
        <v>0</v>
      </c>
      <c r="Q105" s="73">
        <f t="shared" si="71"/>
        <v>2674</v>
      </c>
      <c r="R105" s="32">
        <v>0</v>
      </c>
      <c r="S105" s="73" t="e">
        <f t="shared" si="72"/>
        <v>#NUM!</v>
      </c>
      <c r="T105" s="32">
        <v>0</v>
      </c>
      <c r="U105" s="73" t="e">
        <f t="shared" si="73"/>
        <v>#NUM!</v>
      </c>
      <c r="V105" s="32">
        <f t="shared" si="74"/>
        <v>3808</v>
      </c>
      <c r="W105" s="33">
        <f t="shared" si="75"/>
        <v>3808</v>
      </c>
    </row>
    <row r="106" spans="2:23" ht="15" customHeight="1" x14ac:dyDescent="0.2">
      <c r="B106" s="13">
        <v>10</v>
      </c>
      <c r="C106" s="7" t="s">
        <v>169</v>
      </c>
      <c r="D106" s="36" t="s">
        <v>60</v>
      </c>
      <c r="E106" s="38">
        <v>10.01</v>
      </c>
      <c r="F106" s="10">
        <f t="shared" si="58"/>
        <v>18</v>
      </c>
      <c r="G106" s="38">
        <v>203</v>
      </c>
      <c r="H106" s="73">
        <f t="shared" si="59"/>
        <v>0</v>
      </c>
      <c r="I106" s="38">
        <v>15.4</v>
      </c>
      <c r="J106" s="73">
        <f t="shared" si="60"/>
        <v>59</v>
      </c>
      <c r="K106" s="38">
        <v>69.61</v>
      </c>
      <c r="L106" s="12">
        <f t="shared" si="61"/>
        <v>32</v>
      </c>
      <c r="M106" s="73">
        <f t="shared" si="62"/>
        <v>109</v>
      </c>
      <c r="N106" s="31">
        <f t="shared" si="63"/>
        <v>18</v>
      </c>
      <c r="O106">
        <f t="shared" si="70"/>
        <v>18</v>
      </c>
      <c r="P106" s="32">
        <v>0</v>
      </c>
      <c r="Q106" s="73">
        <f t="shared" si="71"/>
        <v>18</v>
      </c>
      <c r="R106" s="32">
        <v>0</v>
      </c>
      <c r="S106" s="73" t="e">
        <f t="shared" si="72"/>
        <v>#NUM!</v>
      </c>
      <c r="T106" s="32">
        <v>0</v>
      </c>
      <c r="U106" s="73">
        <f t="shared" si="73"/>
        <v>59</v>
      </c>
      <c r="V106" s="32">
        <f t="shared" si="74"/>
        <v>32</v>
      </c>
      <c r="W106" s="33">
        <f t="shared" si="75"/>
        <v>32</v>
      </c>
    </row>
    <row r="107" spans="2:23" ht="15" customHeight="1" x14ac:dyDescent="0.2">
      <c r="B107" s="6">
        <v>11</v>
      </c>
      <c r="C107" s="15" t="s">
        <v>170</v>
      </c>
      <c r="D107" s="36" t="s">
        <v>60</v>
      </c>
      <c r="E107" s="38"/>
      <c r="F107" s="10">
        <f t="shared" si="58"/>
        <v>0</v>
      </c>
      <c r="G107" s="38"/>
      <c r="H107" s="73">
        <f t="shared" si="59"/>
        <v>0</v>
      </c>
      <c r="I107" s="38"/>
      <c r="J107" s="73">
        <f t="shared" si="60"/>
        <v>0</v>
      </c>
      <c r="K107" s="38"/>
      <c r="L107" s="12">
        <f t="shared" si="61"/>
        <v>0</v>
      </c>
      <c r="M107" s="73">
        <f t="shared" si="62"/>
        <v>0</v>
      </c>
      <c r="N107" s="31">
        <f t="shared" si="63"/>
        <v>21</v>
      </c>
      <c r="O107">
        <f t="shared" si="70"/>
        <v>2674</v>
      </c>
      <c r="P107" s="32">
        <v>0</v>
      </c>
      <c r="Q107" s="73">
        <f t="shared" si="71"/>
        <v>2674</v>
      </c>
      <c r="R107" s="32">
        <v>0</v>
      </c>
      <c r="S107" s="73" t="e">
        <f t="shared" si="72"/>
        <v>#NUM!</v>
      </c>
      <c r="T107" s="32">
        <v>0</v>
      </c>
      <c r="U107" s="73" t="e">
        <f t="shared" si="73"/>
        <v>#NUM!</v>
      </c>
      <c r="V107" s="32">
        <f t="shared" si="74"/>
        <v>3808</v>
      </c>
      <c r="W107" s="33">
        <f t="shared" si="75"/>
        <v>3808</v>
      </c>
    </row>
    <row r="108" spans="2:23" ht="15" customHeight="1" x14ac:dyDescent="0.2">
      <c r="B108" s="13">
        <v>12</v>
      </c>
      <c r="C108" s="7" t="s">
        <v>171</v>
      </c>
      <c r="D108" s="36" t="s">
        <v>60</v>
      </c>
      <c r="E108" s="38">
        <v>9.31</v>
      </c>
      <c r="F108" s="10">
        <f t="shared" si="58"/>
        <v>66</v>
      </c>
      <c r="G108" s="38">
        <v>252</v>
      </c>
      <c r="H108" s="73">
        <f t="shared" si="59"/>
        <v>33</v>
      </c>
      <c r="I108" s="38">
        <v>17.079999999999998</v>
      </c>
      <c r="J108" s="73">
        <f t="shared" si="60"/>
        <v>73</v>
      </c>
      <c r="K108" s="38">
        <v>72.69</v>
      </c>
      <c r="L108" s="12">
        <f t="shared" si="61"/>
        <v>6</v>
      </c>
      <c r="M108" s="73">
        <f t="shared" si="62"/>
        <v>178</v>
      </c>
      <c r="N108" s="31">
        <f t="shared" si="63"/>
        <v>15</v>
      </c>
      <c r="O108">
        <f t="shared" si="70"/>
        <v>66</v>
      </c>
      <c r="P108" s="32">
        <v>0</v>
      </c>
      <c r="Q108" s="73">
        <f t="shared" si="71"/>
        <v>66</v>
      </c>
      <c r="R108" s="32">
        <v>0</v>
      </c>
      <c r="S108" s="73">
        <f t="shared" si="72"/>
        <v>33</v>
      </c>
      <c r="T108" s="32">
        <v>0</v>
      </c>
      <c r="U108" s="73">
        <f t="shared" si="73"/>
        <v>73</v>
      </c>
      <c r="V108" s="32">
        <f t="shared" si="74"/>
        <v>6</v>
      </c>
      <c r="W108" s="33">
        <f t="shared" si="75"/>
        <v>6</v>
      </c>
    </row>
    <row r="109" spans="2:23" ht="15" customHeight="1" x14ac:dyDescent="0.2">
      <c r="B109" s="6">
        <v>13</v>
      </c>
      <c r="C109" s="16" t="s">
        <v>172</v>
      </c>
      <c r="D109" s="36" t="s">
        <v>71</v>
      </c>
      <c r="E109" s="38">
        <v>9.9700000000000006</v>
      </c>
      <c r="F109" s="10">
        <f t="shared" si="58"/>
        <v>20</v>
      </c>
      <c r="G109" s="38">
        <v>255</v>
      </c>
      <c r="H109" s="73">
        <f t="shared" si="59"/>
        <v>36</v>
      </c>
      <c r="I109" s="38">
        <v>22.65</v>
      </c>
      <c r="J109" s="73">
        <f t="shared" si="60"/>
        <v>118</v>
      </c>
      <c r="K109" s="38">
        <v>75.02</v>
      </c>
      <c r="L109" s="12">
        <f t="shared" si="61"/>
        <v>0</v>
      </c>
      <c r="M109" s="73">
        <f t="shared" si="62"/>
        <v>174</v>
      </c>
      <c r="N109" s="31">
        <f t="shared" si="63"/>
        <v>16</v>
      </c>
      <c r="O109">
        <f t="shared" si="70"/>
        <v>20</v>
      </c>
      <c r="P109" s="32">
        <v>0</v>
      </c>
      <c r="Q109" s="73">
        <f t="shared" si="71"/>
        <v>20</v>
      </c>
      <c r="R109" s="32">
        <v>0</v>
      </c>
      <c r="S109" s="73">
        <f t="shared" si="72"/>
        <v>36</v>
      </c>
      <c r="T109" s="32">
        <v>0</v>
      </c>
      <c r="U109" s="73">
        <f t="shared" si="73"/>
        <v>118</v>
      </c>
      <c r="V109" s="32">
        <f t="shared" si="74"/>
        <v>0</v>
      </c>
      <c r="W109" s="33" t="e">
        <f t="shared" si="75"/>
        <v>#NUM!</v>
      </c>
    </row>
    <row r="110" spans="2:23" ht="15" customHeight="1" x14ac:dyDescent="0.2">
      <c r="B110" s="13">
        <v>14</v>
      </c>
      <c r="C110" s="7" t="s">
        <v>173</v>
      </c>
      <c r="D110" s="36" t="s">
        <v>71</v>
      </c>
      <c r="E110" s="38">
        <v>9</v>
      </c>
      <c r="F110" s="10">
        <f t="shared" si="58"/>
        <v>95</v>
      </c>
      <c r="G110" s="38">
        <v>336</v>
      </c>
      <c r="H110" s="73">
        <f t="shared" si="59"/>
        <v>167</v>
      </c>
      <c r="I110" s="38">
        <v>19.100000000000001</v>
      </c>
      <c r="J110" s="73">
        <f t="shared" si="60"/>
        <v>89</v>
      </c>
      <c r="K110" s="38">
        <v>57.49</v>
      </c>
      <c r="L110" s="12">
        <f t="shared" si="61"/>
        <v>273</v>
      </c>
      <c r="M110" s="73">
        <f t="shared" si="62"/>
        <v>624</v>
      </c>
      <c r="N110" s="31">
        <f t="shared" si="63"/>
        <v>3</v>
      </c>
      <c r="O110">
        <f t="shared" si="70"/>
        <v>95</v>
      </c>
      <c r="P110" s="32">
        <v>0</v>
      </c>
      <c r="Q110" s="73">
        <f t="shared" si="71"/>
        <v>95</v>
      </c>
      <c r="R110" s="32">
        <v>0</v>
      </c>
      <c r="S110" s="73">
        <f t="shared" si="72"/>
        <v>167</v>
      </c>
      <c r="T110" s="32">
        <v>0</v>
      </c>
      <c r="U110" s="73">
        <f t="shared" si="73"/>
        <v>89</v>
      </c>
      <c r="V110" s="32">
        <f t="shared" si="74"/>
        <v>273</v>
      </c>
      <c r="W110" s="33">
        <f t="shared" si="75"/>
        <v>273</v>
      </c>
    </row>
    <row r="111" spans="2:23" ht="15" customHeight="1" x14ac:dyDescent="0.2">
      <c r="B111" s="6">
        <v>15</v>
      </c>
      <c r="C111" s="82" t="s">
        <v>217</v>
      </c>
      <c r="D111" s="36" t="s">
        <v>71</v>
      </c>
      <c r="E111" s="38">
        <v>9.2200000000000006</v>
      </c>
      <c r="F111" s="10">
        <f t="shared" si="58"/>
        <v>74</v>
      </c>
      <c r="G111" s="38">
        <v>308</v>
      </c>
      <c r="H111" s="73">
        <f t="shared" si="59"/>
        <v>116</v>
      </c>
      <c r="I111" s="38">
        <v>18.7</v>
      </c>
      <c r="J111" s="73">
        <f t="shared" si="60"/>
        <v>86</v>
      </c>
      <c r="K111" s="38">
        <v>63.14</v>
      </c>
      <c r="L111" s="12">
        <f t="shared" si="61"/>
        <v>135</v>
      </c>
      <c r="M111" s="73">
        <f t="shared" si="62"/>
        <v>411</v>
      </c>
      <c r="N111" s="31">
        <f t="shared" si="63"/>
        <v>7</v>
      </c>
      <c r="O111">
        <f t="shared" si="70"/>
        <v>74</v>
      </c>
      <c r="P111" s="32">
        <v>0</v>
      </c>
      <c r="Q111" s="73">
        <f t="shared" si="71"/>
        <v>74</v>
      </c>
      <c r="R111" s="32">
        <v>0</v>
      </c>
      <c r="S111" s="73">
        <f t="shared" si="72"/>
        <v>116</v>
      </c>
      <c r="T111" s="32">
        <v>0</v>
      </c>
      <c r="U111" s="73">
        <f t="shared" si="73"/>
        <v>86</v>
      </c>
      <c r="V111" s="32">
        <f t="shared" si="74"/>
        <v>135</v>
      </c>
      <c r="W111" s="33">
        <f t="shared" si="75"/>
        <v>135</v>
      </c>
    </row>
    <row r="112" spans="2:23" ht="15" customHeight="1" x14ac:dyDescent="0.2">
      <c r="B112" s="13">
        <v>16</v>
      </c>
      <c r="C112" s="7" t="s">
        <v>175</v>
      </c>
      <c r="D112" s="36" t="s">
        <v>71</v>
      </c>
      <c r="E112" s="38">
        <v>13.29</v>
      </c>
      <c r="F112" s="10">
        <f t="shared" si="58"/>
        <v>0</v>
      </c>
      <c r="G112" s="38">
        <v>202</v>
      </c>
      <c r="H112" s="73">
        <f t="shared" si="59"/>
        <v>0</v>
      </c>
      <c r="I112" s="38">
        <v>13.15</v>
      </c>
      <c r="J112" s="73">
        <f t="shared" si="60"/>
        <v>41</v>
      </c>
      <c r="K112" s="38">
        <v>96</v>
      </c>
      <c r="L112" s="12">
        <f t="shared" si="61"/>
        <v>0</v>
      </c>
      <c r="M112" s="73">
        <f t="shared" si="62"/>
        <v>41</v>
      </c>
      <c r="N112" s="31">
        <f t="shared" si="63"/>
        <v>20</v>
      </c>
      <c r="O112">
        <f t="shared" si="70"/>
        <v>0</v>
      </c>
      <c r="P112" s="32">
        <v>0</v>
      </c>
      <c r="Q112" s="73" t="e">
        <f t="shared" si="71"/>
        <v>#NUM!</v>
      </c>
      <c r="R112" s="32">
        <v>0</v>
      </c>
      <c r="S112" s="73" t="e">
        <f t="shared" si="72"/>
        <v>#NUM!</v>
      </c>
      <c r="T112" s="32">
        <v>0</v>
      </c>
      <c r="U112" s="73">
        <f t="shared" si="73"/>
        <v>41</v>
      </c>
      <c r="V112" s="32">
        <f t="shared" si="74"/>
        <v>0</v>
      </c>
      <c r="W112" s="33" t="e">
        <f t="shared" si="75"/>
        <v>#NUM!</v>
      </c>
    </row>
    <row r="113" spans="2:23" ht="15" customHeight="1" x14ac:dyDescent="0.2">
      <c r="B113" s="6">
        <v>17</v>
      </c>
      <c r="C113" s="7" t="s">
        <v>176</v>
      </c>
      <c r="D113" s="36" t="s">
        <v>71</v>
      </c>
      <c r="E113" s="38">
        <v>9.52</v>
      </c>
      <c r="F113" s="10">
        <f t="shared" si="58"/>
        <v>49</v>
      </c>
      <c r="G113" s="38">
        <v>285</v>
      </c>
      <c r="H113" s="73">
        <f t="shared" si="59"/>
        <v>78</v>
      </c>
      <c r="I113" s="38">
        <v>21.95</v>
      </c>
      <c r="J113" s="73">
        <f t="shared" si="60"/>
        <v>112</v>
      </c>
      <c r="K113" s="38">
        <v>66.87</v>
      </c>
      <c r="L113" s="12">
        <f t="shared" si="61"/>
        <v>68</v>
      </c>
      <c r="M113" s="73">
        <f t="shared" si="62"/>
        <v>307</v>
      </c>
      <c r="N113" s="31">
        <f t="shared" si="63"/>
        <v>9</v>
      </c>
      <c r="O113">
        <f t="shared" si="70"/>
        <v>49</v>
      </c>
      <c r="P113" s="32">
        <v>0</v>
      </c>
      <c r="Q113" s="73">
        <f t="shared" si="71"/>
        <v>49</v>
      </c>
      <c r="R113" s="32">
        <v>0</v>
      </c>
      <c r="S113" s="73">
        <f t="shared" si="72"/>
        <v>78</v>
      </c>
      <c r="T113" s="32">
        <v>0</v>
      </c>
      <c r="U113" s="73">
        <f t="shared" si="73"/>
        <v>112</v>
      </c>
      <c r="V113" s="32">
        <f t="shared" si="74"/>
        <v>68</v>
      </c>
      <c r="W113" s="33">
        <f t="shared" si="75"/>
        <v>68</v>
      </c>
    </row>
    <row r="114" spans="2:23" ht="15" customHeight="1" x14ac:dyDescent="0.2">
      <c r="B114" s="13">
        <v>18</v>
      </c>
      <c r="C114" s="7" t="s">
        <v>177</v>
      </c>
      <c r="D114" s="36" t="s">
        <v>71</v>
      </c>
      <c r="E114" s="38">
        <v>9.1999999999999993</v>
      </c>
      <c r="F114" s="10">
        <f t="shared" si="58"/>
        <v>76</v>
      </c>
      <c r="G114" s="38">
        <v>306</v>
      </c>
      <c r="H114" s="73">
        <f t="shared" si="59"/>
        <v>112</v>
      </c>
      <c r="I114" s="38">
        <v>28.8</v>
      </c>
      <c r="J114" s="73">
        <f t="shared" si="60"/>
        <v>168</v>
      </c>
      <c r="K114" s="38">
        <v>65.25</v>
      </c>
      <c r="L114" s="12">
        <f t="shared" si="61"/>
        <v>94</v>
      </c>
      <c r="M114" s="73">
        <f t="shared" si="62"/>
        <v>450</v>
      </c>
      <c r="N114" s="31">
        <f t="shared" si="63"/>
        <v>6</v>
      </c>
      <c r="O114">
        <f t="shared" si="70"/>
        <v>76</v>
      </c>
      <c r="P114" s="32">
        <v>0</v>
      </c>
      <c r="Q114" s="73">
        <f t="shared" si="71"/>
        <v>76</v>
      </c>
      <c r="R114" s="32">
        <v>0</v>
      </c>
      <c r="S114" s="73">
        <f t="shared" si="72"/>
        <v>112</v>
      </c>
      <c r="T114" s="32">
        <v>0</v>
      </c>
      <c r="U114" s="73">
        <f t="shared" si="73"/>
        <v>168</v>
      </c>
      <c r="V114" s="32">
        <f t="shared" si="74"/>
        <v>94</v>
      </c>
      <c r="W114" s="33">
        <f t="shared" si="75"/>
        <v>94</v>
      </c>
    </row>
    <row r="115" spans="2:23" ht="15" customHeight="1" x14ac:dyDescent="0.2">
      <c r="B115" s="6">
        <v>19</v>
      </c>
      <c r="C115" s="7" t="s">
        <v>178</v>
      </c>
      <c r="D115" s="36" t="s">
        <v>71</v>
      </c>
      <c r="E115" s="38">
        <v>8.58</v>
      </c>
      <c r="F115" s="10">
        <f t="shared" si="58"/>
        <v>142</v>
      </c>
      <c r="G115" s="38">
        <v>363</v>
      </c>
      <c r="H115" s="73">
        <f t="shared" si="59"/>
        <v>220</v>
      </c>
      <c r="I115" s="38">
        <v>27.85</v>
      </c>
      <c r="J115" s="73">
        <f t="shared" si="60"/>
        <v>160</v>
      </c>
      <c r="K115" s="38">
        <v>55.84</v>
      </c>
      <c r="L115" s="12">
        <f t="shared" si="61"/>
        <v>322</v>
      </c>
      <c r="M115" s="73">
        <f t="shared" si="62"/>
        <v>844</v>
      </c>
      <c r="N115" s="31">
        <f t="shared" si="63"/>
        <v>1</v>
      </c>
      <c r="O115">
        <f t="shared" si="70"/>
        <v>142</v>
      </c>
      <c r="P115" s="32">
        <v>0</v>
      </c>
      <c r="Q115" s="73">
        <f t="shared" si="71"/>
        <v>142</v>
      </c>
      <c r="R115" s="32">
        <v>0</v>
      </c>
      <c r="S115" s="73">
        <f t="shared" si="72"/>
        <v>220</v>
      </c>
      <c r="T115" s="32">
        <v>0</v>
      </c>
      <c r="U115" s="73">
        <f t="shared" si="73"/>
        <v>160</v>
      </c>
      <c r="V115" s="32">
        <f t="shared" si="74"/>
        <v>322</v>
      </c>
      <c r="W115" s="33">
        <f t="shared" si="75"/>
        <v>322</v>
      </c>
    </row>
    <row r="116" spans="2:23" ht="15" customHeight="1" x14ac:dyDescent="0.2">
      <c r="B116" s="13">
        <v>20</v>
      </c>
      <c r="C116" s="17" t="s">
        <v>179</v>
      </c>
      <c r="D116" s="36" t="s">
        <v>71</v>
      </c>
      <c r="E116" s="38">
        <v>9.7200000000000006</v>
      </c>
      <c r="F116" s="10">
        <f t="shared" si="58"/>
        <v>35</v>
      </c>
      <c r="G116" s="38">
        <v>300</v>
      </c>
      <c r="H116" s="73">
        <f t="shared" si="59"/>
        <v>102</v>
      </c>
      <c r="I116" s="38">
        <v>21.34</v>
      </c>
      <c r="J116" s="73">
        <f t="shared" si="60"/>
        <v>107</v>
      </c>
      <c r="K116" s="38">
        <v>71.97</v>
      </c>
      <c r="L116" s="12">
        <f t="shared" si="61"/>
        <v>11</v>
      </c>
      <c r="M116" s="73">
        <f t="shared" si="62"/>
        <v>255</v>
      </c>
      <c r="N116" s="31">
        <f t="shared" si="63"/>
        <v>13</v>
      </c>
      <c r="O116">
        <f t="shared" si="70"/>
        <v>35</v>
      </c>
      <c r="P116" s="32">
        <v>0</v>
      </c>
      <c r="Q116" s="73">
        <f t="shared" si="71"/>
        <v>35</v>
      </c>
      <c r="R116" s="32">
        <v>0</v>
      </c>
      <c r="S116" s="73">
        <f t="shared" si="72"/>
        <v>102</v>
      </c>
      <c r="T116" s="32">
        <v>0</v>
      </c>
      <c r="U116" s="73">
        <f t="shared" si="73"/>
        <v>107</v>
      </c>
      <c r="V116" s="32">
        <f t="shared" si="74"/>
        <v>11</v>
      </c>
      <c r="W116" s="33">
        <f t="shared" si="75"/>
        <v>11</v>
      </c>
    </row>
    <row r="117" spans="2:23" ht="15" customHeight="1" x14ac:dyDescent="0.2">
      <c r="B117" s="6">
        <v>21</v>
      </c>
      <c r="C117" s="7" t="s">
        <v>180</v>
      </c>
      <c r="D117" s="36" t="s">
        <v>71</v>
      </c>
      <c r="E117" s="38">
        <v>10.71</v>
      </c>
      <c r="F117" s="10">
        <f t="shared" si="58"/>
        <v>0</v>
      </c>
      <c r="G117" s="38">
        <v>281</v>
      </c>
      <c r="H117" s="73">
        <f t="shared" si="59"/>
        <v>72</v>
      </c>
      <c r="I117" s="38">
        <v>16.75</v>
      </c>
      <c r="J117" s="73">
        <f t="shared" si="60"/>
        <v>70</v>
      </c>
      <c r="K117" s="38">
        <v>73.19</v>
      </c>
      <c r="L117" s="12">
        <f t="shared" si="61"/>
        <v>4</v>
      </c>
      <c r="M117" s="73">
        <f t="shared" si="62"/>
        <v>146</v>
      </c>
      <c r="N117" s="31">
        <f t="shared" si="63"/>
        <v>17</v>
      </c>
      <c r="O117">
        <f t="shared" si="70"/>
        <v>0</v>
      </c>
      <c r="P117" s="32">
        <v>0</v>
      </c>
      <c r="Q117" s="73" t="e">
        <f t="shared" si="71"/>
        <v>#NUM!</v>
      </c>
      <c r="R117" s="32">
        <v>0</v>
      </c>
      <c r="S117" s="73">
        <f t="shared" si="72"/>
        <v>72</v>
      </c>
      <c r="T117" s="32">
        <v>0</v>
      </c>
      <c r="U117" s="73">
        <f t="shared" si="73"/>
        <v>70</v>
      </c>
      <c r="V117" s="32">
        <f t="shared" si="74"/>
        <v>4</v>
      </c>
      <c r="W117" s="33">
        <f t="shared" si="75"/>
        <v>4</v>
      </c>
    </row>
    <row r="118" spans="2:23" ht="15" customHeight="1" x14ac:dyDescent="0.2">
      <c r="B118" s="13">
        <v>22</v>
      </c>
      <c r="C118" s="7" t="s">
        <v>181</v>
      </c>
      <c r="D118" s="36" t="s">
        <v>71</v>
      </c>
      <c r="E118" s="38">
        <v>9.2100000000000009</v>
      </c>
      <c r="F118" s="10">
        <f t="shared" si="58"/>
        <v>75</v>
      </c>
      <c r="G118" s="38">
        <v>355</v>
      </c>
      <c r="H118" s="73">
        <f t="shared" si="59"/>
        <v>204</v>
      </c>
      <c r="I118" s="38">
        <v>32</v>
      </c>
      <c r="J118" s="73">
        <f t="shared" si="60"/>
        <v>194</v>
      </c>
      <c r="K118" s="38">
        <v>61.13</v>
      </c>
      <c r="L118" s="12">
        <f t="shared" si="61"/>
        <v>179</v>
      </c>
      <c r="M118" s="73">
        <f t="shared" si="62"/>
        <v>652</v>
      </c>
      <c r="N118" s="31">
        <f t="shared" si="63"/>
        <v>2</v>
      </c>
      <c r="O118">
        <f t="shared" si="70"/>
        <v>75</v>
      </c>
      <c r="P118" s="32">
        <v>0</v>
      </c>
      <c r="Q118" s="73">
        <f t="shared" si="71"/>
        <v>75</v>
      </c>
      <c r="R118" s="32">
        <v>0</v>
      </c>
      <c r="S118" s="73">
        <f t="shared" si="72"/>
        <v>204</v>
      </c>
      <c r="T118" s="32">
        <v>0</v>
      </c>
      <c r="U118" s="73">
        <f t="shared" si="73"/>
        <v>194</v>
      </c>
      <c r="V118" s="32">
        <f t="shared" si="74"/>
        <v>179</v>
      </c>
      <c r="W118" s="33">
        <f t="shared" si="75"/>
        <v>179</v>
      </c>
    </row>
    <row r="119" spans="2:23" ht="15" customHeight="1" x14ac:dyDescent="0.2">
      <c r="B119" s="6">
        <v>23</v>
      </c>
      <c r="C119" s="7" t="s">
        <v>182</v>
      </c>
      <c r="D119" s="36" t="s">
        <v>71</v>
      </c>
      <c r="E119" s="38">
        <v>9.0500000000000007</v>
      </c>
      <c r="F119" s="10">
        <f t="shared" si="58"/>
        <v>90</v>
      </c>
      <c r="G119" s="38">
        <v>284</v>
      </c>
      <c r="H119" s="73">
        <f t="shared" si="59"/>
        <v>76</v>
      </c>
      <c r="I119" s="38">
        <v>19</v>
      </c>
      <c r="J119" s="73">
        <f t="shared" si="60"/>
        <v>88</v>
      </c>
      <c r="K119" s="38">
        <v>68.400000000000006</v>
      </c>
      <c r="L119" s="12">
        <f t="shared" si="61"/>
        <v>46</v>
      </c>
      <c r="M119" s="73">
        <f t="shared" si="62"/>
        <v>300</v>
      </c>
      <c r="N119" s="31">
        <f t="shared" si="63"/>
        <v>10</v>
      </c>
      <c r="O119">
        <f t="shared" si="70"/>
        <v>90</v>
      </c>
      <c r="P119" s="32">
        <v>0</v>
      </c>
      <c r="Q119" s="73">
        <f t="shared" si="71"/>
        <v>90</v>
      </c>
      <c r="R119" s="32">
        <v>0</v>
      </c>
      <c r="S119" s="73">
        <f t="shared" si="72"/>
        <v>76</v>
      </c>
      <c r="T119" s="32">
        <v>0</v>
      </c>
      <c r="U119" s="73">
        <f t="shared" si="73"/>
        <v>88</v>
      </c>
      <c r="V119" s="32">
        <f t="shared" si="74"/>
        <v>46</v>
      </c>
      <c r="W119" s="33">
        <f t="shared" si="75"/>
        <v>46</v>
      </c>
    </row>
    <row r="120" spans="2:23" ht="15" customHeight="1" x14ac:dyDescent="0.2">
      <c r="B120" s="13">
        <v>24</v>
      </c>
      <c r="C120" s="7"/>
      <c r="D120" s="36" t="s">
        <v>82</v>
      </c>
      <c r="E120" s="38"/>
      <c r="F120" s="10">
        <f t="shared" si="58"/>
        <v>0</v>
      </c>
      <c r="G120" s="38"/>
      <c r="H120" s="73">
        <f t="shared" si="59"/>
        <v>0</v>
      </c>
      <c r="I120" s="38"/>
      <c r="J120" s="73">
        <f t="shared" si="60"/>
        <v>0</v>
      </c>
      <c r="K120" s="38"/>
      <c r="L120" s="12">
        <f t="shared" si="61"/>
        <v>0</v>
      </c>
      <c r="M120" s="73">
        <f t="shared" si="62"/>
        <v>0</v>
      </c>
      <c r="N120" s="31">
        <f t="shared" si="63"/>
        <v>21</v>
      </c>
      <c r="O120">
        <f t="shared" si="70"/>
        <v>2674</v>
      </c>
      <c r="P120" s="32">
        <v>0</v>
      </c>
      <c r="Q120" s="73">
        <f t="shared" si="71"/>
        <v>2674</v>
      </c>
      <c r="R120" s="32">
        <v>0</v>
      </c>
      <c r="S120" s="73" t="e">
        <f t="shared" si="72"/>
        <v>#NUM!</v>
      </c>
      <c r="T120" s="32">
        <v>0</v>
      </c>
      <c r="U120" s="73" t="e">
        <f t="shared" si="73"/>
        <v>#NUM!</v>
      </c>
      <c r="V120" s="32">
        <f t="shared" si="74"/>
        <v>3808</v>
      </c>
      <c r="W120" s="33">
        <f t="shared" si="75"/>
        <v>3808</v>
      </c>
    </row>
    <row r="121" spans="2:23" ht="15" customHeight="1" x14ac:dyDescent="0.2">
      <c r="B121" s="6">
        <v>25</v>
      </c>
      <c r="C121" s="7"/>
      <c r="D121" s="36" t="s">
        <v>82</v>
      </c>
      <c r="E121" s="38"/>
      <c r="F121" s="10">
        <f t="shared" si="58"/>
        <v>0</v>
      </c>
      <c r="G121" s="38"/>
      <c r="H121" s="73">
        <f t="shared" si="59"/>
        <v>0</v>
      </c>
      <c r="I121" s="38"/>
      <c r="J121" s="73">
        <f t="shared" si="60"/>
        <v>0</v>
      </c>
      <c r="K121" s="38"/>
      <c r="L121" s="12">
        <f t="shared" si="61"/>
        <v>0</v>
      </c>
      <c r="M121" s="73">
        <f t="shared" si="62"/>
        <v>0</v>
      </c>
      <c r="N121" s="31">
        <f t="shared" si="63"/>
        <v>21</v>
      </c>
      <c r="O121">
        <f t="shared" si="70"/>
        <v>2674</v>
      </c>
      <c r="P121" s="32">
        <v>0</v>
      </c>
      <c r="Q121" s="73">
        <f t="shared" si="71"/>
        <v>2674</v>
      </c>
      <c r="R121" s="32">
        <v>0</v>
      </c>
      <c r="S121" s="73" t="e">
        <f t="shared" si="72"/>
        <v>#NUM!</v>
      </c>
      <c r="T121" s="32">
        <v>0</v>
      </c>
      <c r="U121" s="73" t="e">
        <f t="shared" si="73"/>
        <v>#NUM!</v>
      </c>
      <c r="V121" s="32">
        <f t="shared" si="74"/>
        <v>3808</v>
      </c>
      <c r="W121" s="33">
        <f t="shared" si="75"/>
        <v>3808</v>
      </c>
    </row>
    <row r="122" spans="2:23" ht="15" customHeight="1" x14ac:dyDescent="0.2">
      <c r="B122" s="13">
        <v>26</v>
      </c>
      <c r="C122" s="7"/>
      <c r="D122" s="36" t="s">
        <v>82</v>
      </c>
      <c r="E122" s="38"/>
      <c r="F122" s="10">
        <f t="shared" si="58"/>
        <v>0</v>
      </c>
      <c r="G122" s="38"/>
      <c r="H122" s="73">
        <f t="shared" si="59"/>
        <v>0</v>
      </c>
      <c r="I122" s="38"/>
      <c r="J122" s="73">
        <f t="shared" si="60"/>
        <v>0</v>
      </c>
      <c r="K122" s="38"/>
      <c r="L122" s="12">
        <f t="shared" si="61"/>
        <v>0</v>
      </c>
      <c r="M122" s="73">
        <f t="shared" si="62"/>
        <v>0</v>
      </c>
      <c r="N122" s="31">
        <f t="shared" si="63"/>
        <v>21</v>
      </c>
      <c r="O122">
        <f t="shared" si="70"/>
        <v>2674</v>
      </c>
      <c r="P122" s="32">
        <v>0</v>
      </c>
      <c r="Q122" s="73">
        <f t="shared" si="71"/>
        <v>2674</v>
      </c>
      <c r="R122" s="32">
        <v>0</v>
      </c>
      <c r="S122" s="73" t="e">
        <f t="shared" si="72"/>
        <v>#NUM!</v>
      </c>
      <c r="T122" s="32">
        <v>0</v>
      </c>
      <c r="U122" s="73" t="e">
        <f t="shared" si="73"/>
        <v>#NUM!</v>
      </c>
      <c r="V122" s="32">
        <f t="shared" si="74"/>
        <v>3808</v>
      </c>
      <c r="W122" s="33">
        <f t="shared" si="75"/>
        <v>3808</v>
      </c>
    </row>
    <row r="123" spans="2:23" ht="15" customHeight="1" x14ac:dyDescent="0.2">
      <c r="B123" s="6">
        <v>27</v>
      </c>
      <c r="C123" s="17"/>
      <c r="D123" s="36" t="s">
        <v>82</v>
      </c>
      <c r="E123" s="38"/>
      <c r="F123" s="10">
        <f t="shared" si="58"/>
        <v>0</v>
      </c>
      <c r="G123" s="38"/>
      <c r="H123" s="73">
        <f t="shared" si="59"/>
        <v>0</v>
      </c>
      <c r="I123" s="38"/>
      <c r="J123" s="73">
        <f t="shared" si="60"/>
        <v>0</v>
      </c>
      <c r="K123" s="38"/>
      <c r="L123" s="12">
        <f t="shared" si="61"/>
        <v>0</v>
      </c>
      <c r="M123" s="73">
        <f t="shared" si="62"/>
        <v>0</v>
      </c>
      <c r="N123" s="31">
        <f t="shared" si="63"/>
        <v>21</v>
      </c>
      <c r="O123">
        <f t="shared" si="70"/>
        <v>2674</v>
      </c>
      <c r="P123" s="32">
        <v>0</v>
      </c>
      <c r="Q123" s="73">
        <f t="shared" si="71"/>
        <v>2674</v>
      </c>
      <c r="R123" s="32">
        <v>0</v>
      </c>
      <c r="S123" s="73" t="e">
        <f t="shared" si="72"/>
        <v>#NUM!</v>
      </c>
      <c r="T123" s="32">
        <v>0</v>
      </c>
      <c r="U123" s="73" t="e">
        <f t="shared" si="73"/>
        <v>#NUM!</v>
      </c>
      <c r="V123" s="32">
        <f t="shared" si="74"/>
        <v>3808</v>
      </c>
      <c r="W123" s="33">
        <f t="shared" si="75"/>
        <v>3808</v>
      </c>
    </row>
    <row r="124" spans="2:23" ht="15" customHeight="1" x14ac:dyDescent="0.2">
      <c r="B124" s="6">
        <v>28</v>
      </c>
      <c r="C124" s="7"/>
      <c r="D124" s="36" t="s">
        <v>82</v>
      </c>
      <c r="E124" s="38"/>
      <c r="F124" s="10">
        <f t="shared" si="58"/>
        <v>0</v>
      </c>
      <c r="G124" s="38"/>
      <c r="H124" s="73">
        <f t="shared" si="59"/>
        <v>0</v>
      </c>
      <c r="I124" s="38"/>
      <c r="J124" s="73">
        <f t="shared" si="60"/>
        <v>0</v>
      </c>
      <c r="K124" s="38"/>
      <c r="L124" s="12">
        <f t="shared" si="61"/>
        <v>0</v>
      </c>
      <c r="M124" s="73">
        <f t="shared" si="62"/>
        <v>0</v>
      </c>
      <c r="N124" s="31">
        <f t="shared" si="63"/>
        <v>21</v>
      </c>
      <c r="O124">
        <f t="shared" si="70"/>
        <v>2674</v>
      </c>
      <c r="P124" s="32">
        <v>0</v>
      </c>
      <c r="Q124" s="73">
        <f t="shared" si="71"/>
        <v>2674</v>
      </c>
      <c r="R124" s="32">
        <v>0</v>
      </c>
      <c r="S124" s="73" t="e">
        <f t="shared" si="72"/>
        <v>#NUM!</v>
      </c>
      <c r="T124" s="32">
        <v>0</v>
      </c>
      <c r="U124" s="73" t="e">
        <f t="shared" si="73"/>
        <v>#NUM!</v>
      </c>
      <c r="V124" s="32">
        <f t="shared" si="74"/>
        <v>3808</v>
      </c>
      <c r="W124" s="33">
        <f t="shared" si="75"/>
        <v>3808</v>
      </c>
    </row>
    <row r="125" spans="2:23" ht="15" customHeight="1" x14ac:dyDescent="0.2">
      <c r="B125" s="13">
        <v>29</v>
      </c>
      <c r="C125" s="7"/>
      <c r="D125" s="36" t="s">
        <v>82</v>
      </c>
      <c r="E125" s="38"/>
      <c r="F125" s="10">
        <f t="shared" si="58"/>
        <v>0</v>
      </c>
      <c r="G125" s="38"/>
      <c r="H125" s="73">
        <f t="shared" si="59"/>
        <v>0</v>
      </c>
      <c r="I125" s="38"/>
      <c r="J125" s="73">
        <f t="shared" si="60"/>
        <v>0</v>
      </c>
      <c r="K125" s="38"/>
      <c r="L125" s="12">
        <f t="shared" si="61"/>
        <v>0</v>
      </c>
      <c r="M125" s="73">
        <f t="shared" si="62"/>
        <v>0</v>
      </c>
      <c r="N125" s="31">
        <f t="shared" si="63"/>
        <v>21</v>
      </c>
      <c r="O125">
        <f t="shared" si="70"/>
        <v>2674</v>
      </c>
      <c r="P125" s="32">
        <v>0</v>
      </c>
      <c r="Q125" s="73">
        <f t="shared" si="71"/>
        <v>2674</v>
      </c>
      <c r="R125" s="32">
        <v>0</v>
      </c>
      <c r="S125" s="73" t="e">
        <f t="shared" si="72"/>
        <v>#NUM!</v>
      </c>
      <c r="T125" s="32">
        <v>0</v>
      </c>
      <c r="U125" s="73" t="e">
        <f t="shared" si="73"/>
        <v>#NUM!</v>
      </c>
      <c r="V125" s="32">
        <f t="shared" si="74"/>
        <v>3808</v>
      </c>
      <c r="W125" s="33">
        <f t="shared" si="75"/>
        <v>3808</v>
      </c>
    </row>
    <row r="126" spans="2:23" ht="15" customHeight="1" x14ac:dyDescent="0.2">
      <c r="B126" s="6">
        <v>30</v>
      </c>
      <c r="C126" s="7"/>
      <c r="D126" s="36" t="s">
        <v>82</v>
      </c>
      <c r="E126" s="38"/>
      <c r="F126" s="10">
        <f t="shared" si="58"/>
        <v>0</v>
      </c>
      <c r="G126" s="38"/>
      <c r="H126" s="73">
        <f t="shared" si="59"/>
        <v>0</v>
      </c>
      <c r="I126" s="38"/>
      <c r="J126" s="73">
        <f t="shared" si="60"/>
        <v>0</v>
      </c>
      <c r="K126" s="38"/>
      <c r="L126" s="12">
        <f t="shared" si="61"/>
        <v>0</v>
      </c>
      <c r="M126" s="73">
        <f t="shared" si="62"/>
        <v>0</v>
      </c>
      <c r="N126" s="31">
        <f t="shared" si="63"/>
        <v>21</v>
      </c>
      <c r="O126">
        <f t="shared" si="70"/>
        <v>2674</v>
      </c>
      <c r="P126" s="32">
        <v>0</v>
      </c>
      <c r="Q126" s="73">
        <f t="shared" si="71"/>
        <v>2674</v>
      </c>
      <c r="R126" s="32">
        <v>0</v>
      </c>
      <c r="S126" s="73" t="e">
        <f t="shared" si="72"/>
        <v>#NUM!</v>
      </c>
      <c r="T126" s="32">
        <v>0</v>
      </c>
      <c r="U126" s="73" t="e">
        <f t="shared" si="73"/>
        <v>#NUM!</v>
      </c>
      <c r="V126" s="32">
        <f t="shared" si="74"/>
        <v>3808</v>
      </c>
      <c r="W126" s="33">
        <f t="shared" si="75"/>
        <v>3808</v>
      </c>
    </row>
    <row r="127" spans="2:23" ht="15" customHeight="1" x14ac:dyDescent="0.2">
      <c r="B127" s="6">
        <v>31</v>
      </c>
      <c r="C127" s="7"/>
      <c r="D127" s="36" t="s">
        <v>82</v>
      </c>
      <c r="E127" s="38"/>
      <c r="F127" s="10">
        <f t="shared" si="58"/>
        <v>0</v>
      </c>
      <c r="G127" s="38"/>
      <c r="H127" s="73">
        <f t="shared" si="59"/>
        <v>0</v>
      </c>
      <c r="I127" s="38"/>
      <c r="J127" s="73">
        <f t="shared" si="60"/>
        <v>0</v>
      </c>
      <c r="K127" s="38"/>
      <c r="L127" s="12">
        <f t="shared" si="61"/>
        <v>0</v>
      </c>
      <c r="M127" s="73">
        <f t="shared" si="62"/>
        <v>0</v>
      </c>
      <c r="N127" s="31">
        <f t="shared" si="63"/>
        <v>21</v>
      </c>
      <c r="O127">
        <f t="shared" si="70"/>
        <v>2674</v>
      </c>
      <c r="P127" s="32">
        <v>0</v>
      </c>
      <c r="Q127" s="73">
        <f t="shared" si="71"/>
        <v>2674</v>
      </c>
      <c r="R127" s="32">
        <v>0</v>
      </c>
      <c r="S127" s="73" t="e">
        <f t="shared" si="72"/>
        <v>#NUM!</v>
      </c>
      <c r="T127" s="32">
        <v>0</v>
      </c>
      <c r="U127" s="73" t="e">
        <f t="shared" si="73"/>
        <v>#NUM!</v>
      </c>
      <c r="V127" s="32">
        <f t="shared" si="74"/>
        <v>3808</v>
      </c>
      <c r="W127" s="33">
        <f t="shared" si="75"/>
        <v>3808</v>
      </c>
    </row>
    <row r="128" spans="2:23" ht="15" customHeight="1" x14ac:dyDescent="0.2">
      <c r="B128" s="13">
        <v>32</v>
      </c>
      <c r="C128" s="7"/>
      <c r="D128" s="36" t="s">
        <v>82</v>
      </c>
      <c r="E128" s="38"/>
      <c r="F128" s="10">
        <f t="shared" si="58"/>
        <v>0</v>
      </c>
      <c r="G128" s="38"/>
      <c r="H128" s="73">
        <f t="shared" si="59"/>
        <v>0</v>
      </c>
      <c r="I128" s="38"/>
      <c r="J128" s="73">
        <f t="shared" si="60"/>
        <v>0</v>
      </c>
      <c r="K128" s="38"/>
      <c r="L128" s="12">
        <f t="shared" si="61"/>
        <v>0</v>
      </c>
      <c r="M128" s="73">
        <f t="shared" si="62"/>
        <v>0</v>
      </c>
      <c r="N128" s="31">
        <f t="shared" si="63"/>
        <v>21</v>
      </c>
      <c r="O128">
        <f t="shared" si="70"/>
        <v>2674</v>
      </c>
      <c r="P128" s="32">
        <v>0</v>
      </c>
      <c r="Q128" s="73">
        <f t="shared" si="71"/>
        <v>2674</v>
      </c>
      <c r="R128" s="32">
        <v>0</v>
      </c>
      <c r="S128" s="73" t="e">
        <f t="shared" si="72"/>
        <v>#NUM!</v>
      </c>
      <c r="T128" s="32">
        <v>0</v>
      </c>
      <c r="U128" s="73" t="e">
        <f t="shared" si="73"/>
        <v>#NUM!</v>
      </c>
      <c r="V128" s="32">
        <f t="shared" si="74"/>
        <v>3808</v>
      </c>
      <c r="W128" s="33">
        <f t="shared" si="75"/>
        <v>3808</v>
      </c>
    </row>
    <row r="129" spans="2:23" ht="15" customHeight="1" x14ac:dyDescent="0.2">
      <c r="B129" s="6">
        <v>33</v>
      </c>
      <c r="C129" s="7"/>
      <c r="D129" s="36" t="s">
        <v>82</v>
      </c>
      <c r="E129" s="38"/>
      <c r="F129" s="10">
        <f t="shared" si="58"/>
        <v>0</v>
      </c>
      <c r="G129" s="38"/>
      <c r="H129" s="73">
        <f t="shared" si="59"/>
        <v>0</v>
      </c>
      <c r="I129" s="38"/>
      <c r="J129" s="73">
        <f t="shared" si="60"/>
        <v>0</v>
      </c>
      <c r="K129" s="38"/>
      <c r="L129" s="12">
        <f t="shared" si="61"/>
        <v>0</v>
      </c>
      <c r="M129" s="73">
        <f t="shared" si="62"/>
        <v>0</v>
      </c>
      <c r="N129" s="31">
        <f t="shared" si="63"/>
        <v>21</v>
      </c>
      <c r="O129">
        <f t="shared" si="70"/>
        <v>2674</v>
      </c>
      <c r="P129" s="32">
        <v>0</v>
      </c>
      <c r="Q129" s="73">
        <f t="shared" si="71"/>
        <v>2674</v>
      </c>
      <c r="R129" s="32">
        <v>0</v>
      </c>
      <c r="S129" s="73" t="e">
        <f t="shared" si="72"/>
        <v>#NUM!</v>
      </c>
      <c r="T129" s="32">
        <v>0</v>
      </c>
      <c r="U129" s="73" t="e">
        <f t="shared" si="73"/>
        <v>#NUM!</v>
      </c>
      <c r="V129" s="32">
        <f t="shared" si="74"/>
        <v>3808</v>
      </c>
      <c r="W129" s="33">
        <f t="shared" si="75"/>
        <v>3808</v>
      </c>
    </row>
    <row r="130" spans="2:23" ht="15" customHeight="1" x14ac:dyDescent="0.2">
      <c r="B130" s="6">
        <v>17</v>
      </c>
      <c r="C130" s="75"/>
      <c r="D130" s="8" t="s">
        <v>50</v>
      </c>
      <c r="E130" s="38"/>
      <c r="F130" s="10">
        <f t="shared" si="58"/>
        <v>0</v>
      </c>
      <c r="G130" s="38"/>
      <c r="H130" s="73">
        <f t="shared" si="59"/>
        <v>0</v>
      </c>
      <c r="I130" s="38"/>
      <c r="J130" s="73">
        <f t="shared" si="60"/>
        <v>0</v>
      </c>
      <c r="K130" s="38"/>
      <c r="L130" s="12">
        <f t="shared" si="61"/>
        <v>0</v>
      </c>
      <c r="M130" s="73">
        <f t="shared" si="62"/>
        <v>0</v>
      </c>
      <c r="N130" s="31">
        <f t="shared" si="63"/>
        <v>21</v>
      </c>
      <c r="O130">
        <f t="shared" si="70"/>
        <v>2674</v>
      </c>
      <c r="P130" s="32">
        <v>0</v>
      </c>
      <c r="Q130" s="73">
        <f t="shared" si="71"/>
        <v>2674</v>
      </c>
      <c r="R130" s="32">
        <v>0</v>
      </c>
      <c r="S130" s="73" t="e">
        <f t="shared" si="72"/>
        <v>#NUM!</v>
      </c>
      <c r="T130" s="32">
        <v>0</v>
      </c>
      <c r="U130" s="73" t="e">
        <f t="shared" si="73"/>
        <v>#NUM!</v>
      </c>
      <c r="V130" s="32">
        <f t="shared" si="74"/>
        <v>3808</v>
      </c>
      <c r="W130" s="33">
        <f t="shared" si="75"/>
        <v>3808</v>
      </c>
    </row>
    <row r="131" spans="2:23" ht="15" customHeight="1" x14ac:dyDescent="0.2">
      <c r="B131" s="13">
        <v>35</v>
      </c>
      <c r="C131" s="7"/>
      <c r="D131" s="36" t="s">
        <v>82</v>
      </c>
      <c r="E131" s="38"/>
      <c r="F131" s="10">
        <f t="shared" si="58"/>
        <v>0</v>
      </c>
      <c r="G131" s="38"/>
      <c r="H131" s="73">
        <f t="shared" si="59"/>
        <v>0</v>
      </c>
      <c r="I131" s="38"/>
      <c r="J131" s="73">
        <f t="shared" si="60"/>
        <v>0</v>
      </c>
      <c r="K131" s="38"/>
      <c r="L131" s="12">
        <f t="shared" si="61"/>
        <v>0</v>
      </c>
      <c r="M131" s="73">
        <f t="shared" si="62"/>
        <v>0</v>
      </c>
      <c r="N131" s="31">
        <f t="shared" si="63"/>
        <v>21</v>
      </c>
      <c r="O131">
        <f t="shared" si="70"/>
        <v>2674</v>
      </c>
      <c r="P131" s="32">
        <v>0</v>
      </c>
      <c r="Q131" s="73">
        <f t="shared" si="71"/>
        <v>2674</v>
      </c>
      <c r="R131" s="32">
        <v>0</v>
      </c>
      <c r="S131" s="73" t="e">
        <f t="shared" si="72"/>
        <v>#NUM!</v>
      </c>
      <c r="T131" s="32">
        <v>0</v>
      </c>
      <c r="U131" s="73" t="e">
        <f t="shared" si="73"/>
        <v>#NUM!</v>
      </c>
      <c r="V131" s="32">
        <f t="shared" si="74"/>
        <v>3808</v>
      </c>
      <c r="W131" s="33">
        <f t="shared" si="75"/>
        <v>3808</v>
      </c>
    </row>
    <row r="132" spans="2:23" ht="15" customHeight="1" x14ac:dyDescent="0.2">
      <c r="B132" s="6">
        <v>36</v>
      </c>
      <c r="C132" s="7"/>
      <c r="D132" s="36" t="s">
        <v>82</v>
      </c>
      <c r="E132" s="38"/>
      <c r="F132" s="10">
        <f t="shared" si="58"/>
        <v>0</v>
      </c>
      <c r="G132" s="38"/>
      <c r="H132" s="73">
        <f t="shared" si="59"/>
        <v>0</v>
      </c>
      <c r="I132" s="38"/>
      <c r="J132" s="73">
        <f t="shared" si="60"/>
        <v>0</v>
      </c>
      <c r="K132" s="38"/>
      <c r="L132" s="12">
        <f t="shared" si="61"/>
        <v>0</v>
      </c>
      <c r="M132" s="73">
        <f t="shared" si="62"/>
        <v>0</v>
      </c>
      <c r="N132" s="31">
        <f t="shared" si="63"/>
        <v>21</v>
      </c>
      <c r="O132">
        <f t="shared" si="70"/>
        <v>2674</v>
      </c>
      <c r="P132" s="32">
        <v>0</v>
      </c>
      <c r="Q132" s="73">
        <f t="shared" si="71"/>
        <v>2674</v>
      </c>
      <c r="R132" s="32">
        <v>0</v>
      </c>
      <c r="S132" s="73" t="e">
        <f t="shared" si="72"/>
        <v>#NUM!</v>
      </c>
      <c r="T132" s="32">
        <v>0</v>
      </c>
      <c r="U132" s="73" t="e">
        <f t="shared" si="73"/>
        <v>#NUM!</v>
      </c>
      <c r="V132" s="32">
        <f t="shared" si="74"/>
        <v>3808</v>
      </c>
      <c r="W132" s="33">
        <f t="shared" si="75"/>
        <v>3808</v>
      </c>
    </row>
    <row r="133" spans="2:23" ht="24.75" customHeight="1" x14ac:dyDescent="0.2"/>
    <row r="134" spans="2:23" ht="15" customHeight="1" x14ac:dyDescent="0.2">
      <c r="C134" s="71" t="s">
        <v>220</v>
      </c>
    </row>
    <row r="135" spans="2:23" ht="15" customHeight="1" x14ac:dyDescent="0.2">
      <c r="B135" s="5"/>
      <c r="C135" s="5" t="s">
        <v>2</v>
      </c>
      <c r="D135" s="5"/>
      <c r="E135" s="5">
        <v>10.7</v>
      </c>
      <c r="F135" s="5"/>
      <c r="G135" s="5">
        <v>213</v>
      </c>
      <c r="H135" s="5"/>
      <c r="I135" s="5">
        <v>7.98</v>
      </c>
      <c r="J135" s="5"/>
      <c r="K135" s="5">
        <v>75</v>
      </c>
      <c r="L135" s="5"/>
      <c r="M135" s="5"/>
      <c r="N135" s="30"/>
    </row>
    <row r="136" spans="2:23" ht="15" customHeight="1" x14ac:dyDescent="0.2">
      <c r="B136" s="5"/>
      <c r="C136" s="5" t="s">
        <v>3</v>
      </c>
      <c r="D136" s="5" t="s">
        <v>4</v>
      </c>
      <c r="E136" s="5" t="s">
        <v>5</v>
      </c>
      <c r="F136" s="5" t="s">
        <v>6</v>
      </c>
      <c r="G136" s="5" t="s">
        <v>7</v>
      </c>
      <c r="H136" s="5" t="s">
        <v>6</v>
      </c>
      <c r="I136" s="5" t="s">
        <v>8</v>
      </c>
      <c r="J136" s="5" t="s">
        <v>6</v>
      </c>
      <c r="K136" s="5" t="s">
        <v>9</v>
      </c>
      <c r="L136" s="5" t="s">
        <v>6</v>
      </c>
      <c r="M136" s="5" t="s">
        <v>10</v>
      </c>
      <c r="N136" s="30"/>
    </row>
    <row r="137" spans="2:23" ht="15" customHeight="1" x14ac:dyDescent="0.2">
      <c r="B137" s="6">
        <v>1</v>
      </c>
      <c r="C137" s="7" t="s">
        <v>184</v>
      </c>
      <c r="D137" s="36" t="s">
        <v>91</v>
      </c>
      <c r="E137" s="38">
        <v>9.9</v>
      </c>
      <c r="F137" s="10">
        <f t="shared" ref="F137:F147" si="76">IF(E137=0,P137,O137)</f>
        <v>24</v>
      </c>
      <c r="G137" s="38">
        <v>252</v>
      </c>
      <c r="H137" s="73">
        <f t="shared" ref="H137:H147" si="77">IF(G137&gt;213,S137,P137)</f>
        <v>33</v>
      </c>
      <c r="I137" s="38">
        <v>36.36</v>
      </c>
      <c r="J137" s="73">
        <f t="shared" ref="J137:J147" si="78">IF(I137&gt;7.98,U137,P137)</f>
        <v>230</v>
      </c>
      <c r="K137" s="38">
        <v>70.38</v>
      </c>
      <c r="L137" s="12">
        <f t="shared" ref="L137:L147" si="79">IF(K137=0,P137,V137)</f>
        <v>24</v>
      </c>
      <c r="M137" s="73">
        <f t="shared" ref="M137:M147" si="80">SUM(F137+H137+J137+L137)</f>
        <v>311</v>
      </c>
      <c r="N137" s="31">
        <f t="shared" ref="N137:N147" si="81">RANK(M137,$M$137:$M$172,0)</f>
        <v>13</v>
      </c>
      <c r="O137">
        <f t="shared" ref="O137:O147" si="82">IF(E137&lt;10.7,Q137,P137)</f>
        <v>24</v>
      </c>
      <c r="P137" s="32">
        <v>0</v>
      </c>
      <c r="Q137" s="73">
        <f>TRUNC(36.6476*POWER(10.7-E137,1.81))</f>
        <v>24</v>
      </c>
      <c r="R137" s="32">
        <v>0</v>
      </c>
      <c r="S137" s="73">
        <f>TRUNC(0.188807*POWER(G137-213,1.41))</f>
        <v>33</v>
      </c>
      <c r="T137" s="32">
        <v>0</v>
      </c>
      <c r="U137" s="73">
        <f>TRUNC(7.86*POWER(I137-7.98,1.01))</f>
        <v>230</v>
      </c>
      <c r="V137" s="32">
        <f>IF(K137&lt;75,W137,P137)</f>
        <v>24</v>
      </c>
      <c r="W137" s="33">
        <f>TRUNC(1.53775*POWER(75-K137,1.81))</f>
        <v>24</v>
      </c>
    </row>
    <row r="138" spans="2:23" ht="15" customHeight="1" x14ac:dyDescent="0.2">
      <c r="B138" s="13">
        <v>2</v>
      </c>
      <c r="C138" s="7" t="s">
        <v>185</v>
      </c>
      <c r="D138" s="36" t="s">
        <v>91</v>
      </c>
      <c r="E138" s="38">
        <v>10.52</v>
      </c>
      <c r="F138" s="10">
        <f t="shared" si="76"/>
        <v>1</v>
      </c>
      <c r="G138" s="38">
        <v>172</v>
      </c>
      <c r="H138" s="73">
        <f t="shared" si="77"/>
        <v>0</v>
      </c>
      <c r="I138" s="38">
        <v>18.350000000000001</v>
      </c>
      <c r="J138" s="73">
        <f t="shared" si="78"/>
        <v>83</v>
      </c>
      <c r="K138" s="38">
        <v>78.150000000000006</v>
      </c>
      <c r="L138" s="12">
        <f t="shared" si="79"/>
        <v>0</v>
      </c>
      <c r="M138" s="73">
        <f t="shared" si="80"/>
        <v>84</v>
      </c>
      <c r="N138" s="31">
        <f t="shared" si="81"/>
        <v>24</v>
      </c>
      <c r="O138">
        <f t="shared" si="82"/>
        <v>1</v>
      </c>
      <c r="P138" s="32">
        <v>0</v>
      </c>
      <c r="Q138" s="73">
        <f t="shared" ref="Q138:Q147" si="83">TRUNC(36.6476*POWER(10.7-E138,1.81))</f>
        <v>1</v>
      </c>
      <c r="R138" s="32">
        <v>0</v>
      </c>
      <c r="S138" s="73" t="e">
        <f t="shared" ref="S138:S147" si="84">TRUNC(0.188807*POWER(G138-213,1.41))</f>
        <v>#NUM!</v>
      </c>
      <c r="T138" s="32">
        <v>0</v>
      </c>
      <c r="U138" s="73">
        <f t="shared" ref="U138:U147" si="85">TRUNC(7.86*POWER(I138-7.98,1.01))</f>
        <v>83</v>
      </c>
      <c r="V138" s="32">
        <f t="shared" ref="V138:V147" si="86">IF(K138&lt;75,W138,P138)</f>
        <v>0</v>
      </c>
      <c r="W138" s="33" t="e">
        <f t="shared" ref="W138:W147" si="87">TRUNC(1.53775*POWER(75-K138,1.81))</f>
        <v>#NUM!</v>
      </c>
    </row>
    <row r="139" spans="2:23" ht="15" customHeight="1" x14ac:dyDescent="0.2">
      <c r="B139" s="6">
        <v>3</v>
      </c>
      <c r="C139" s="7" t="s">
        <v>186</v>
      </c>
      <c r="D139" s="36" t="s">
        <v>91</v>
      </c>
      <c r="E139" s="38"/>
      <c r="F139" s="10">
        <f t="shared" si="76"/>
        <v>0</v>
      </c>
      <c r="G139" s="38"/>
      <c r="H139" s="73">
        <f t="shared" si="77"/>
        <v>0</v>
      </c>
      <c r="I139" s="38"/>
      <c r="J139" s="73">
        <f t="shared" si="78"/>
        <v>0</v>
      </c>
      <c r="K139" s="38"/>
      <c r="L139" s="12">
        <f t="shared" si="79"/>
        <v>0</v>
      </c>
      <c r="M139" s="73">
        <f t="shared" si="80"/>
        <v>0</v>
      </c>
      <c r="N139" s="31">
        <f t="shared" si="81"/>
        <v>31</v>
      </c>
      <c r="O139">
        <f t="shared" si="82"/>
        <v>2674</v>
      </c>
      <c r="P139" s="32">
        <v>0</v>
      </c>
      <c r="Q139" s="73">
        <f t="shared" si="83"/>
        <v>2674</v>
      </c>
      <c r="R139" s="32">
        <v>0</v>
      </c>
      <c r="S139" s="73" t="e">
        <f t="shared" si="84"/>
        <v>#NUM!</v>
      </c>
      <c r="T139" s="32">
        <v>0</v>
      </c>
      <c r="U139" s="73" t="e">
        <f t="shared" si="85"/>
        <v>#NUM!</v>
      </c>
      <c r="V139" s="32">
        <f t="shared" si="86"/>
        <v>3808</v>
      </c>
      <c r="W139" s="33">
        <f t="shared" si="87"/>
        <v>3808</v>
      </c>
    </row>
    <row r="140" spans="2:23" ht="15" customHeight="1" x14ac:dyDescent="0.2">
      <c r="B140" s="13">
        <v>4</v>
      </c>
      <c r="C140" s="7" t="s">
        <v>187</v>
      </c>
      <c r="D140" s="36" t="s">
        <v>91</v>
      </c>
      <c r="E140" s="38">
        <v>8.99</v>
      </c>
      <c r="F140" s="10">
        <f t="shared" si="76"/>
        <v>96</v>
      </c>
      <c r="G140" s="38">
        <v>344</v>
      </c>
      <c r="H140" s="73">
        <f t="shared" si="77"/>
        <v>182</v>
      </c>
      <c r="I140" s="38">
        <v>27.05</v>
      </c>
      <c r="J140" s="73">
        <f t="shared" si="78"/>
        <v>154</v>
      </c>
      <c r="K140" s="38">
        <v>59.2</v>
      </c>
      <c r="L140" s="12">
        <f t="shared" si="79"/>
        <v>227</v>
      </c>
      <c r="M140" s="73">
        <f t="shared" si="80"/>
        <v>659</v>
      </c>
      <c r="N140" s="31">
        <f t="shared" si="81"/>
        <v>4</v>
      </c>
      <c r="O140">
        <f t="shared" si="82"/>
        <v>96</v>
      </c>
      <c r="P140" s="32">
        <v>0</v>
      </c>
      <c r="Q140" s="73">
        <f t="shared" si="83"/>
        <v>96</v>
      </c>
      <c r="R140" s="32">
        <v>0</v>
      </c>
      <c r="S140" s="73">
        <f t="shared" si="84"/>
        <v>182</v>
      </c>
      <c r="T140" s="32">
        <v>0</v>
      </c>
      <c r="U140" s="73">
        <f t="shared" si="85"/>
        <v>154</v>
      </c>
      <c r="V140" s="32">
        <f t="shared" si="86"/>
        <v>227</v>
      </c>
      <c r="W140" s="33">
        <f t="shared" si="87"/>
        <v>227</v>
      </c>
    </row>
    <row r="141" spans="2:23" ht="15" customHeight="1" x14ac:dyDescent="0.25">
      <c r="B141" s="6">
        <v>5</v>
      </c>
      <c r="C141" s="14" t="s">
        <v>188</v>
      </c>
      <c r="D141" s="36" t="s">
        <v>91</v>
      </c>
      <c r="E141" s="38">
        <v>8.56</v>
      </c>
      <c r="F141" s="10">
        <f t="shared" si="76"/>
        <v>145</v>
      </c>
      <c r="G141" s="38">
        <v>378</v>
      </c>
      <c r="H141" s="73">
        <f t="shared" si="77"/>
        <v>252</v>
      </c>
      <c r="I141" s="38">
        <v>31.69</v>
      </c>
      <c r="J141" s="73">
        <f t="shared" si="78"/>
        <v>192</v>
      </c>
      <c r="K141" s="38">
        <v>56.37</v>
      </c>
      <c r="L141" s="12">
        <f t="shared" si="79"/>
        <v>306</v>
      </c>
      <c r="M141" s="73">
        <f t="shared" si="80"/>
        <v>895</v>
      </c>
      <c r="N141" s="31">
        <f t="shared" si="81"/>
        <v>1</v>
      </c>
      <c r="O141">
        <f t="shared" si="82"/>
        <v>145</v>
      </c>
      <c r="P141" s="32">
        <v>0</v>
      </c>
      <c r="Q141" s="73">
        <f t="shared" si="83"/>
        <v>145</v>
      </c>
      <c r="R141" s="32">
        <v>0</v>
      </c>
      <c r="S141" s="73">
        <f t="shared" si="84"/>
        <v>252</v>
      </c>
      <c r="T141" s="32">
        <v>0</v>
      </c>
      <c r="U141" s="73">
        <f t="shared" si="85"/>
        <v>192</v>
      </c>
      <c r="V141" s="32">
        <f t="shared" si="86"/>
        <v>306</v>
      </c>
      <c r="W141" s="33">
        <f t="shared" si="87"/>
        <v>306</v>
      </c>
    </row>
    <row r="142" spans="2:23" ht="15" customHeight="1" x14ac:dyDescent="0.2">
      <c r="B142" s="13">
        <v>6</v>
      </c>
      <c r="C142" s="7" t="s">
        <v>189</v>
      </c>
      <c r="D142" s="36" t="s">
        <v>91</v>
      </c>
      <c r="E142" s="38">
        <v>9.33</v>
      </c>
      <c r="F142" s="10">
        <f t="shared" si="76"/>
        <v>64</v>
      </c>
      <c r="G142" s="38">
        <v>344</v>
      </c>
      <c r="H142" s="73">
        <f t="shared" si="77"/>
        <v>182</v>
      </c>
      <c r="I142" s="38">
        <v>17.670000000000002</v>
      </c>
      <c r="J142" s="73">
        <f t="shared" si="78"/>
        <v>77</v>
      </c>
      <c r="K142" s="38">
        <v>66.31</v>
      </c>
      <c r="L142" s="12">
        <f t="shared" si="79"/>
        <v>77</v>
      </c>
      <c r="M142" s="73">
        <f t="shared" si="80"/>
        <v>400</v>
      </c>
      <c r="N142" s="31">
        <f t="shared" si="81"/>
        <v>9</v>
      </c>
      <c r="O142">
        <f t="shared" si="82"/>
        <v>64</v>
      </c>
      <c r="P142" s="32">
        <v>0</v>
      </c>
      <c r="Q142" s="73">
        <f t="shared" si="83"/>
        <v>64</v>
      </c>
      <c r="R142" s="32">
        <v>0</v>
      </c>
      <c r="S142" s="73">
        <f t="shared" si="84"/>
        <v>182</v>
      </c>
      <c r="T142" s="32">
        <v>0</v>
      </c>
      <c r="U142" s="73">
        <f t="shared" si="85"/>
        <v>77</v>
      </c>
      <c r="V142" s="32">
        <f t="shared" si="86"/>
        <v>77</v>
      </c>
      <c r="W142" s="33">
        <f t="shared" si="87"/>
        <v>77</v>
      </c>
    </row>
    <row r="143" spans="2:23" ht="15" customHeight="1" x14ac:dyDescent="0.2">
      <c r="B143" s="6">
        <v>7</v>
      </c>
      <c r="C143" s="7" t="s">
        <v>190</v>
      </c>
      <c r="D143" s="36" t="s">
        <v>91</v>
      </c>
      <c r="E143" s="38"/>
      <c r="F143" s="10">
        <f t="shared" si="76"/>
        <v>0</v>
      </c>
      <c r="G143" s="38"/>
      <c r="H143" s="73">
        <f t="shared" si="77"/>
        <v>0</v>
      </c>
      <c r="I143" s="38"/>
      <c r="J143" s="73">
        <f t="shared" si="78"/>
        <v>0</v>
      </c>
      <c r="K143" s="38"/>
      <c r="L143" s="12">
        <f t="shared" si="79"/>
        <v>0</v>
      </c>
      <c r="M143" s="73">
        <f t="shared" si="80"/>
        <v>0</v>
      </c>
      <c r="N143" s="31">
        <f t="shared" si="81"/>
        <v>31</v>
      </c>
      <c r="O143">
        <f t="shared" si="82"/>
        <v>2674</v>
      </c>
      <c r="P143" s="32">
        <v>0</v>
      </c>
      <c r="Q143" s="73">
        <f t="shared" si="83"/>
        <v>2674</v>
      </c>
      <c r="R143" s="32">
        <v>0</v>
      </c>
      <c r="S143" s="73" t="e">
        <f t="shared" si="84"/>
        <v>#NUM!</v>
      </c>
      <c r="T143" s="32">
        <v>0</v>
      </c>
      <c r="U143" s="73" t="e">
        <f t="shared" si="85"/>
        <v>#NUM!</v>
      </c>
      <c r="V143" s="32">
        <f t="shared" si="86"/>
        <v>3808</v>
      </c>
      <c r="W143" s="33">
        <f t="shared" si="87"/>
        <v>3808</v>
      </c>
    </row>
    <row r="144" spans="2:23" ht="15" customHeight="1" x14ac:dyDescent="0.2">
      <c r="B144" s="13">
        <v>8</v>
      </c>
      <c r="C144" s="7" t="s">
        <v>191</v>
      </c>
      <c r="D144" s="36" t="s">
        <v>91</v>
      </c>
      <c r="E144" s="38">
        <v>8.9700000000000006</v>
      </c>
      <c r="F144" s="10">
        <f t="shared" si="76"/>
        <v>98</v>
      </c>
      <c r="G144" s="38">
        <v>303</v>
      </c>
      <c r="H144" s="73">
        <f t="shared" si="77"/>
        <v>107</v>
      </c>
      <c r="I144" s="38">
        <v>17.5</v>
      </c>
      <c r="J144" s="73">
        <f t="shared" si="78"/>
        <v>76</v>
      </c>
      <c r="K144" s="38">
        <v>68.94</v>
      </c>
      <c r="L144" s="12">
        <f t="shared" si="79"/>
        <v>40</v>
      </c>
      <c r="M144" s="73">
        <f t="shared" si="80"/>
        <v>321</v>
      </c>
      <c r="N144" s="31">
        <f t="shared" si="81"/>
        <v>12</v>
      </c>
      <c r="O144">
        <f t="shared" si="82"/>
        <v>98</v>
      </c>
      <c r="P144" s="32">
        <v>0</v>
      </c>
      <c r="Q144" s="73">
        <f t="shared" si="83"/>
        <v>98</v>
      </c>
      <c r="R144" s="32">
        <v>0</v>
      </c>
      <c r="S144" s="73">
        <f t="shared" si="84"/>
        <v>107</v>
      </c>
      <c r="T144" s="32">
        <v>0</v>
      </c>
      <c r="U144" s="73">
        <f t="shared" si="85"/>
        <v>76</v>
      </c>
      <c r="V144" s="32">
        <f t="shared" si="86"/>
        <v>40</v>
      </c>
      <c r="W144" s="33">
        <f t="shared" si="87"/>
        <v>40</v>
      </c>
    </row>
    <row r="145" spans="2:23" ht="15" customHeight="1" x14ac:dyDescent="0.2">
      <c r="B145" s="6">
        <v>9</v>
      </c>
      <c r="C145" s="15" t="s">
        <v>192</v>
      </c>
      <c r="D145" s="36" t="s">
        <v>91</v>
      </c>
      <c r="E145" s="38"/>
      <c r="F145" s="10">
        <f t="shared" si="76"/>
        <v>0</v>
      </c>
      <c r="G145" s="38"/>
      <c r="H145" s="73">
        <f t="shared" si="77"/>
        <v>0</v>
      </c>
      <c r="I145" s="38"/>
      <c r="J145" s="73">
        <f t="shared" si="78"/>
        <v>0</v>
      </c>
      <c r="K145" s="38"/>
      <c r="L145" s="12">
        <f t="shared" si="79"/>
        <v>0</v>
      </c>
      <c r="M145" s="73">
        <f t="shared" si="80"/>
        <v>0</v>
      </c>
      <c r="N145" s="31">
        <f t="shared" si="81"/>
        <v>31</v>
      </c>
      <c r="O145">
        <f t="shared" si="82"/>
        <v>2674</v>
      </c>
      <c r="P145" s="32">
        <v>0</v>
      </c>
      <c r="Q145" s="73">
        <f t="shared" si="83"/>
        <v>2674</v>
      </c>
      <c r="R145" s="32">
        <v>0</v>
      </c>
      <c r="S145" s="73" t="e">
        <f t="shared" si="84"/>
        <v>#NUM!</v>
      </c>
      <c r="T145" s="32">
        <v>0</v>
      </c>
      <c r="U145" s="73" t="e">
        <f t="shared" si="85"/>
        <v>#NUM!</v>
      </c>
      <c r="V145" s="32">
        <f t="shared" si="86"/>
        <v>3808</v>
      </c>
      <c r="W145" s="33">
        <f t="shared" si="87"/>
        <v>3808</v>
      </c>
    </row>
    <row r="146" spans="2:23" ht="15" customHeight="1" x14ac:dyDescent="0.2">
      <c r="B146" s="13">
        <v>10</v>
      </c>
      <c r="C146" s="7" t="s">
        <v>193</v>
      </c>
      <c r="D146" s="36" t="s">
        <v>91</v>
      </c>
      <c r="E146" s="38">
        <v>10.029999999999999</v>
      </c>
      <c r="F146" s="10">
        <f t="shared" si="76"/>
        <v>17</v>
      </c>
      <c r="G146" s="38">
        <v>225</v>
      </c>
      <c r="H146" s="73">
        <f t="shared" si="77"/>
        <v>6</v>
      </c>
      <c r="I146" s="38">
        <v>26.7</v>
      </c>
      <c r="J146" s="73">
        <f t="shared" si="78"/>
        <v>151</v>
      </c>
      <c r="K146" s="38">
        <v>77.03</v>
      </c>
      <c r="L146" s="12">
        <f t="shared" si="79"/>
        <v>0</v>
      </c>
      <c r="M146" s="73">
        <f t="shared" si="80"/>
        <v>174</v>
      </c>
      <c r="N146" s="31">
        <f t="shared" si="81"/>
        <v>19</v>
      </c>
      <c r="O146">
        <f t="shared" si="82"/>
        <v>17</v>
      </c>
      <c r="P146" s="32">
        <v>0</v>
      </c>
      <c r="Q146" s="73">
        <f t="shared" si="83"/>
        <v>17</v>
      </c>
      <c r="R146" s="32">
        <v>0</v>
      </c>
      <c r="S146" s="73">
        <f t="shared" si="84"/>
        <v>6</v>
      </c>
      <c r="T146" s="32">
        <v>0</v>
      </c>
      <c r="U146" s="73">
        <f t="shared" si="85"/>
        <v>151</v>
      </c>
      <c r="V146" s="32">
        <f t="shared" si="86"/>
        <v>0</v>
      </c>
      <c r="W146" s="33" t="e">
        <f t="shared" si="87"/>
        <v>#NUM!</v>
      </c>
    </row>
    <row r="147" spans="2:23" ht="15" customHeight="1" x14ac:dyDescent="0.2">
      <c r="B147" s="6">
        <v>11</v>
      </c>
      <c r="C147" s="16" t="s">
        <v>194</v>
      </c>
      <c r="D147" s="36" t="s">
        <v>91</v>
      </c>
      <c r="E147" s="38">
        <v>10.130000000000001</v>
      </c>
      <c r="F147" s="10">
        <f t="shared" si="76"/>
        <v>13</v>
      </c>
      <c r="G147" s="38">
        <v>274</v>
      </c>
      <c r="H147" s="73">
        <f t="shared" si="77"/>
        <v>62</v>
      </c>
      <c r="I147" s="38">
        <v>20.88</v>
      </c>
      <c r="J147" s="73">
        <f t="shared" si="78"/>
        <v>104</v>
      </c>
      <c r="K147" s="38">
        <v>79.260000000000005</v>
      </c>
      <c r="L147" s="12">
        <f t="shared" si="79"/>
        <v>0</v>
      </c>
      <c r="M147" s="73">
        <f t="shared" si="80"/>
        <v>179</v>
      </c>
      <c r="N147" s="31">
        <f t="shared" si="81"/>
        <v>17</v>
      </c>
      <c r="O147">
        <f t="shared" si="82"/>
        <v>13</v>
      </c>
      <c r="P147" s="32">
        <v>0</v>
      </c>
      <c r="Q147" s="73">
        <f t="shared" si="83"/>
        <v>13</v>
      </c>
      <c r="R147" s="32">
        <v>0</v>
      </c>
      <c r="S147" s="73">
        <f t="shared" si="84"/>
        <v>62</v>
      </c>
      <c r="T147" s="32">
        <v>0</v>
      </c>
      <c r="U147" s="73">
        <f t="shared" si="85"/>
        <v>104</v>
      </c>
      <c r="V147" s="32">
        <f t="shared" si="86"/>
        <v>0</v>
      </c>
      <c r="W147" s="33" t="e">
        <f t="shared" si="87"/>
        <v>#NUM!</v>
      </c>
    </row>
    <row r="148" spans="2:23" ht="15" customHeight="1" x14ac:dyDescent="0.2">
      <c r="B148" s="6">
        <v>13</v>
      </c>
      <c r="C148" s="7" t="s">
        <v>195</v>
      </c>
      <c r="D148" s="36" t="s">
        <v>106</v>
      </c>
      <c r="E148" s="38">
        <v>8.8000000000000007</v>
      </c>
      <c r="F148" s="10">
        <f t="shared" ref="F148:F172" si="88">IF(E148=0,P148,O148)</f>
        <v>117</v>
      </c>
      <c r="G148" s="38">
        <v>325</v>
      </c>
      <c r="H148" s="73">
        <f t="shared" ref="H148:H172" si="89">IF(G148&gt;213,S148,P148)</f>
        <v>146</v>
      </c>
      <c r="I148" s="38">
        <v>16.3</v>
      </c>
      <c r="J148" s="73">
        <f t="shared" ref="J148:J172" si="90">IF(I148&gt;7.98,U148,P148)</f>
        <v>66</v>
      </c>
      <c r="K148" s="38">
        <v>65.8</v>
      </c>
      <c r="L148" s="12">
        <f t="shared" ref="L148:L161" si="91">IF(K148=0,P148,V148)</f>
        <v>85</v>
      </c>
      <c r="M148" s="73">
        <f t="shared" ref="M148:M161" si="92">SUM(F148+H148+J148+L148)</f>
        <v>414</v>
      </c>
      <c r="N148" s="31">
        <f t="shared" ref="N148:N161" si="93">RANK(M148,$M$137:$M$172,0)</f>
        <v>8</v>
      </c>
      <c r="O148">
        <f t="shared" ref="O148:O172" si="94">IF(E148&lt;10.7,Q148,P148)</f>
        <v>117</v>
      </c>
      <c r="P148" s="32">
        <v>0</v>
      </c>
      <c r="Q148" s="73">
        <f t="shared" ref="Q148:Q172" si="95">TRUNC(36.6476*POWER(10.7-E148,1.81))</f>
        <v>117</v>
      </c>
      <c r="R148" s="32">
        <v>0</v>
      </c>
      <c r="S148" s="73">
        <f t="shared" ref="S148:S172" si="96">TRUNC(0.188807*POWER(G148-213,1.41))</f>
        <v>146</v>
      </c>
      <c r="T148" s="32">
        <v>0</v>
      </c>
      <c r="U148" s="73">
        <f t="shared" ref="U148:U172" si="97">TRUNC(7.86*POWER(I148-7.98,1.01))</f>
        <v>66</v>
      </c>
      <c r="V148" s="32">
        <f t="shared" ref="V148:V172" si="98">IF(K148&lt;75,W148,P148)</f>
        <v>85</v>
      </c>
      <c r="W148" s="33">
        <f t="shared" ref="W148:W172" si="99">TRUNC(1.53775*POWER(75-K148,1.81))</f>
        <v>85</v>
      </c>
    </row>
    <row r="149" spans="2:23" ht="15" customHeight="1" x14ac:dyDescent="0.2">
      <c r="B149" s="13">
        <v>14</v>
      </c>
      <c r="C149" s="7" t="s">
        <v>196</v>
      </c>
      <c r="D149" s="36" t="s">
        <v>106</v>
      </c>
      <c r="E149" s="38"/>
      <c r="F149" s="10">
        <f t="shared" si="88"/>
        <v>0</v>
      </c>
      <c r="G149" s="38"/>
      <c r="H149" s="73">
        <f t="shared" si="89"/>
        <v>0</v>
      </c>
      <c r="I149" s="38"/>
      <c r="J149" s="73">
        <f t="shared" si="90"/>
        <v>0</v>
      </c>
      <c r="K149" s="38"/>
      <c r="L149" s="12">
        <f t="shared" si="91"/>
        <v>0</v>
      </c>
      <c r="M149" s="73">
        <f t="shared" si="92"/>
        <v>0</v>
      </c>
      <c r="N149" s="31">
        <f t="shared" si="93"/>
        <v>31</v>
      </c>
      <c r="O149">
        <f t="shared" si="94"/>
        <v>2674</v>
      </c>
      <c r="P149" s="32">
        <v>0</v>
      </c>
      <c r="Q149" s="73">
        <f t="shared" si="95"/>
        <v>2674</v>
      </c>
      <c r="R149" s="32">
        <v>0</v>
      </c>
      <c r="S149" s="73" t="e">
        <f t="shared" si="96"/>
        <v>#NUM!</v>
      </c>
      <c r="T149" s="32">
        <v>0</v>
      </c>
      <c r="U149" s="73" t="e">
        <f t="shared" si="97"/>
        <v>#NUM!</v>
      </c>
      <c r="V149" s="32">
        <f t="shared" si="98"/>
        <v>3808</v>
      </c>
      <c r="W149" s="33">
        <f t="shared" si="99"/>
        <v>3808</v>
      </c>
    </row>
    <row r="150" spans="2:23" ht="15" customHeight="1" x14ac:dyDescent="0.2">
      <c r="B150" s="6">
        <v>15</v>
      </c>
      <c r="C150" s="7" t="s">
        <v>197</v>
      </c>
      <c r="D150" s="36" t="s">
        <v>106</v>
      </c>
      <c r="E150" s="38">
        <v>9.11</v>
      </c>
      <c r="F150" s="10">
        <f t="shared" si="88"/>
        <v>84</v>
      </c>
      <c r="G150" s="38">
        <v>332</v>
      </c>
      <c r="H150" s="73">
        <f t="shared" si="89"/>
        <v>159</v>
      </c>
      <c r="I150" s="38">
        <v>25.7</v>
      </c>
      <c r="J150" s="73">
        <f t="shared" si="90"/>
        <v>143</v>
      </c>
      <c r="K150" s="38">
        <v>67.89</v>
      </c>
      <c r="L150" s="12">
        <f t="shared" si="91"/>
        <v>53</v>
      </c>
      <c r="M150" s="73">
        <f t="shared" si="92"/>
        <v>439</v>
      </c>
      <c r="N150" s="31">
        <f t="shared" si="93"/>
        <v>7</v>
      </c>
      <c r="O150">
        <f t="shared" si="94"/>
        <v>84</v>
      </c>
      <c r="P150" s="32">
        <v>0</v>
      </c>
      <c r="Q150" s="73">
        <f t="shared" si="95"/>
        <v>84</v>
      </c>
      <c r="R150" s="32">
        <v>0</v>
      </c>
      <c r="S150" s="73">
        <f t="shared" si="96"/>
        <v>159</v>
      </c>
      <c r="T150" s="32">
        <v>0</v>
      </c>
      <c r="U150" s="73">
        <f t="shared" si="97"/>
        <v>143</v>
      </c>
      <c r="V150" s="32">
        <f t="shared" si="98"/>
        <v>53</v>
      </c>
      <c r="W150" s="33">
        <f t="shared" si="99"/>
        <v>53</v>
      </c>
    </row>
    <row r="151" spans="2:23" ht="15" customHeight="1" x14ac:dyDescent="0.2">
      <c r="B151" s="13">
        <v>16</v>
      </c>
      <c r="C151" s="7" t="s">
        <v>198</v>
      </c>
      <c r="D151" s="36" t="s">
        <v>106</v>
      </c>
      <c r="E151" s="38">
        <v>8.4</v>
      </c>
      <c r="F151" s="10">
        <f t="shared" si="88"/>
        <v>165</v>
      </c>
      <c r="G151" s="38">
        <v>342</v>
      </c>
      <c r="H151" s="73">
        <f t="shared" si="89"/>
        <v>178</v>
      </c>
      <c r="I151" s="38">
        <v>17.18</v>
      </c>
      <c r="J151" s="73">
        <f t="shared" si="90"/>
        <v>73</v>
      </c>
      <c r="K151" s="38">
        <v>58.22</v>
      </c>
      <c r="L151" s="12">
        <f t="shared" si="91"/>
        <v>253</v>
      </c>
      <c r="M151" s="73">
        <f t="shared" si="92"/>
        <v>669</v>
      </c>
      <c r="N151" s="31">
        <f t="shared" si="93"/>
        <v>3</v>
      </c>
      <c r="O151">
        <f t="shared" si="94"/>
        <v>165</v>
      </c>
      <c r="P151" s="32">
        <v>0</v>
      </c>
      <c r="Q151" s="73">
        <f t="shared" si="95"/>
        <v>165</v>
      </c>
      <c r="R151" s="32">
        <v>0</v>
      </c>
      <c r="S151" s="73">
        <f t="shared" si="96"/>
        <v>178</v>
      </c>
      <c r="T151" s="32">
        <v>0</v>
      </c>
      <c r="U151" s="73">
        <f t="shared" si="97"/>
        <v>73</v>
      </c>
      <c r="V151" s="32">
        <f t="shared" si="98"/>
        <v>253</v>
      </c>
      <c r="W151" s="33">
        <f t="shared" si="99"/>
        <v>253</v>
      </c>
    </row>
    <row r="152" spans="2:23" ht="15" customHeight="1" x14ac:dyDescent="0.2">
      <c r="B152" s="6">
        <v>17</v>
      </c>
      <c r="C152" s="7" t="s">
        <v>199</v>
      </c>
      <c r="D152" s="36" t="s">
        <v>106</v>
      </c>
      <c r="E152" s="38">
        <v>11.29</v>
      </c>
      <c r="F152" s="10">
        <f t="shared" si="88"/>
        <v>0</v>
      </c>
      <c r="G152" s="38">
        <v>188</v>
      </c>
      <c r="H152" s="73">
        <f t="shared" si="89"/>
        <v>0</v>
      </c>
      <c r="I152" s="38">
        <v>15.4</v>
      </c>
      <c r="J152" s="73">
        <f t="shared" si="90"/>
        <v>59</v>
      </c>
      <c r="K152" s="38">
        <v>93.82</v>
      </c>
      <c r="L152" s="12">
        <f t="shared" si="91"/>
        <v>0</v>
      </c>
      <c r="M152" s="73">
        <f t="shared" si="92"/>
        <v>59</v>
      </c>
      <c r="N152" s="31">
        <f t="shared" si="93"/>
        <v>26</v>
      </c>
      <c r="O152">
        <f t="shared" si="94"/>
        <v>0</v>
      </c>
      <c r="P152" s="32">
        <v>0</v>
      </c>
      <c r="Q152" s="73" t="e">
        <f t="shared" si="95"/>
        <v>#NUM!</v>
      </c>
      <c r="R152" s="32">
        <v>0</v>
      </c>
      <c r="S152" s="73" t="e">
        <f t="shared" si="96"/>
        <v>#NUM!</v>
      </c>
      <c r="T152" s="32">
        <v>0</v>
      </c>
      <c r="U152" s="73">
        <f t="shared" si="97"/>
        <v>59</v>
      </c>
      <c r="V152" s="32">
        <f t="shared" si="98"/>
        <v>0</v>
      </c>
      <c r="W152" s="33" t="e">
        <f t="shared" si="99"/>
        <v>#NUM!</v>
      </c>
    </row>
    <row r="153" spans="2:23" ht="15" customHeight="1" x14ac:dyDescent="0.2">
      <c r="B153" s="13">
        <v>18</v>
      </c>
      <c r="C153" s="7" t="s">
        <v>200</v>
      </c>
      <c r="D153" s="36" t="s">
        <v>106</v>
      </c>
      <c r="E153" s="38">
        <v>10.01</v>
      </c>
      <c r="F153" s="10">
        <f t="shared" si="88"/>
        <v>18</v>
      </c>
      <c r="G153" s="38">
        <v>253</v>
      </c>
      <c r="H153" s="73">
        <f t="shared" si="89"/>
        <v>34</v>
      </c>
      <c r="I153" s="38">
        <v>23.1</v>
      </c>
      <c r="J153" s="73">
        <f t="shared" si="90"/>
        <v>122</v>
      </c>
      <c r="K153" s="38">
        <v>73.900000000000006</v>
      </c>
      <c r="L153" s="12">
        <f t="shared" si="91"/>
        <v>1</v>
      </c>
      <c r="M153" s="73">
        <f t="shared" si="92"/>
        <v>175</v>
      </c>
      <c r="N153" s="31">
        <f t="shared" si="93"/>
        <v>18</v>
      </c>
      <c r="O153">
        <f t="shared" si="94"/>
        <v>18</v>
      </c>
      <c r="P153" s="32">
        <v>0</v>
      </c>
      <c r="Q153" s="73">
        <f t="shared" si="95"/>
        <v>18</v>
      </c>
      <c r="R153" s="32">
        <v>0</v>
      </c>
      <c r="S153" s="73">
        <f t="shared" si="96"/>
        <v>34</v>
      </c>
      <c r="T153" s="32">
        <v>0</v>
      </c>
      <c r="U153" s="73">
        <f t="shared" si="97"/>
        <v>122</v>
      </c>
      <c r="V153" s="32">
        <f t="shared" si="98"/>
        <v>1</v>
      </c>
      <c r="W153" s="33">
        <f t="shared" si="99"/>
        <v>1</v>
      </c>
    </row>
    <row r="154" spans="2:23" ht="15" customHeight="1" x14ac:dyDescent="0.2">
      <c r="B154" s="6">
        <v>19</v>
      </c>
      <c r="C154" s="17" t="s">
        <v>201</v>
      </c>
      <c r="D154" s="36" t="s">
        <v>106</v>
      </c>
      <c r="E154" s="38">
        <v>9.14</v>
      </c>
      <c r="F154" s="10">
        <f t="shared" si="88"/>
        <v>81</v>
      </c>
      <c r="G154" s="38">
        <v>318</v>
      </c>
      <c r="H154" s="73">
        <f t="shared" si="89"/>
        <v>133</v>
      </c>
      <c r="I154" s="38">
        <v>27.8</v>
      </c>
      <c r="J154" s="73">
        <f t="shared" si="90"/>
        <v>160</v>
      </c>
      <c r="K154" s="38">
        <v>64.11</v>
      </c>
      <c r="L154" s="12">
        <f t="shared" si="91"/>
        <v>115</v>
      </c>
      <c r="M154" s="73">
        <f t="shared" si="92"/>
        <v>489</v>
      </c>
      <c r="N154" s="31">
        <f t="shared" si="93"/>
        <v>6</v>
      </c>
      <c r="O154">
        <f t="shared" si="94"/>
        <v>81</v>
      </c>
      <c r="P154" s="32">
        <v>0</v>
      </c>
      <c r="Q154" s="73">
        <f t="shared" si="95"/>
        <v>81</v>
      </c>
      <c r="R154" s="32">
        <v>0</v>
      </c>
      <c r="S154" s="73">
        <f t="shared" si="96"/>
        <v>133</v>
      </c>
      <c r="T154" s="32">
        <v>0</v>
      </c>
      <c r="U154" s="73">
        <f t="shared" si="97"/>
        <v>160</v>
      </c>
      <c r="V154" s="32">
        <f t="shared" si="98"/>
        <v>115</v>
      </c>
      <c r="W154" s="33">
        <f t="shared" si="99"/>
        <v>115</v>
      </c>
    </row>
    <row r="155" spans="2:23" ht="15" customHeight="1" x14ac:dyDescent="0.2">
      <c r="B155" s="13">
        <v>20</v>
      </c>
      <c r="C155" s="7" t="s">
        <v>202</v>
      </c>
      <c r="D155" s="36" t="s">
        <v>106</v>
      </c>
      <c r="E155" s="38">
        <v>8.52</v>
      </c>
      <c r="F155" s="10">
        <f t="shared" si="88"/>
        <v>150</v>
      </c>
      <c r="G155" s="38">
        <v>291</v>
      </c>
      <c r="H155" s="73">
        <f t="shared" si="89"/>
        <v>87</v>
      </c>
      <c r="I155" s="38">
        <v>27.8</v>
      </c>
      <c r="J155" s="73">
        <f t="shared" si="90"/>
        <v>160</v>
      </c>
      <c r="K155" s="38">
        <v>55.72</v>
      </c>
      <c r="L155" s="12">
        <f t="shared" si="91"/>
        <v>325</v>
      </c>
      <c r="M155" s="73">
        <f t="shared" si="92"/>
        <v>722</v>
      </c>
      <c r="N155" s="31">
        <f t="shared" si="93"/>
        <v>2</v>
      </c>
      <c r="O155">
        <f t="shared" si="94"/>
        <v>150</v>
      </c>
      <c r="P155" s="32">
        <v>0</v>
      </c>
      <c r="Q155" s="73">
        <f t="shared" si="95"/>
        <v>150</v>
      </c>
      <c r="R155" s="32">
        <v>0</v>
      </c>
      <c r="S155" s="73">
        <f t="shared" si="96"/>
        <v>87</v>
      </c>
      <c r="T155" s="32">
        <v>0</v>
      </c>
      <c r="U155" s="73">
        <f t="shared" si="97"/>
        <v>160</v>
      </c>
      <c r="V155" s="32">
        <f t="shared" si="98"/>
        <v>325</v>
      </c>
      <c r="W155" s="33">
        <f t="shared" si="99"/>
        <v>325</v>
      </c>
    </row>
    <row r="156" spans="2:23" ht="15" customHeight="1" x14ac:dyDescent="0.2">
      <c r="B156" s="6">
        <v>21</v>
      </c>
      <c r="C156" s="7" t="s">
        <v>203</v>
      </c>
      <c r="D156" s="36" t="s">
        <v>106</v>
      </c>
      <c r="E156" s="38">
        <v>11.45</v>
      </c>
      <c r="F156" s="10">
        <f t="shared" si="88"/>
        <v>0</v>
      </c>
      <c r="G156" s="38">
        <v>168</v>
      </c>
      <c r="H156" s="73">
        <f t="shared" si="89"/>
        <v>0</v>
      </c>
      <c r="I156" s="38">
        <v>12.2</v>
      </c>
      <c r="J156" s="73">
        <f t="shared" si="90"/>
        <v>33</v>
      </c>
      <c r="K156" s="38">
        <v>91.64</v>
      </c>
      <c r="L156" s="12">
        <f t="shared" si="91"/>
        <v>0</v>
      </c>
      <c r="M156" s="73">
        <f t="shared" si="92"/>
        <v>33</v>
      </c>
      <c r="N156" s="31">
        <f t="shared" si="93"/>
        <v>27</v>
      </c>
      <c r="O156">
        <f t="shared" si="94"/>
        <v>0</v>
      </c>
      <c r="P156" s="32">
        <v>0</v>
      </c>
      <c r="Q156" s="73" t="e">
        <f t="shared" si="95"/>
        <v>#NUM!</v>
      </c>
      <c r="R156" s="32">
        <v>0</v>
      </c>
      <c r="S156" s="73" t="e">
        <f t="shared" si="96"/>
        <v>#NUM!</v>
      </c>
      <c r="T156" s="32">
        <v>0</v>
      </c>
      <c r="U156" s="73">
        <f t="shared" si="97"/>
        <v>33</v>
      </c>
      <c r="V156" s="32">
        <f t="shared" si="98"/>
        <v>0</v>
      </c>
      <c r="W156" s="33" t="e">
        <f t="shared" si="99"/>
        <v>#NUM!</v>
      </c>
    </row>
    <row r="157" spans="2:23" ht="15" customHeight="1" x14ac:dyDescent="0.2">
      <c r="B157" s="13">
        <v>22</v>
      </c>
      <c r="C157" s="7" t="s">
        <v>204</v>
      </c>
      <c r="D157" s="36" t="s">
        <v>106</v>
      </c>
      <c r="E157" s="38">
        <v>10.199999999999999</v>
      </c>
      <c r="F157" s="10">
        <f t="shared" si="88"/>
        <v>10</v>
      </c>
      <c r="G157" s="38">
        <v>294</v>
      </c>
      <c r="H157" s="73">
        <f t="shared" si="89"/>
        <v>92</v>
      </c>
      <c r="I157" s="38">
        <v>27.75</v>
      </c>
      <c r="J157" s="73">
        <f t="shared" si="90"/>
        <v>160</v>
      </c>
      <c r="K157" s="38">
        <v>69.73</v>
      </c>
      <c r="L157" s="12">
        <f t="shared" si="91"/>
        <v>31</v>
      </c>
      <c r="M157" s="73">
        <f t="shared" si="92"/>
        <v>293</v>
      </c>
      <c r="N157" s="31">
        <f t="shared" si="93"/>
        <v>14</v>
      </c>
      <c r="O157">
        <f t="shared" si="94"/>
        <v>10</v>
      </c>
      <c r="P157" s="32">
        <v>0</v>
      </c>
      <c r="Q157" s="73">
        <f t="shared" si="95"/>
        <v>10</v>
      </c>
      <c r="R157" s="32">
        <v>0</v>
      </c>
      <c r="S157" s="73">
        <f t="shared" si="96"/>
        <v>92</v>
      </c>
      <c r="T157" s="32">
        <v>0</v>
      </c>
      <c r="U157" s="73">
        <f t="shared" si="97"/>
        <v>160</v>
      </c>
      <c r="V157" s="32">
        <f t="shared" si="98"/>
        <v>31</v>
      </c>
      <c r="W157" s="33">
        <f t="shared" si="99"/>
        <v>31</v>
      </c>
    </row>
    <row r="158" spans="2:23" ht="15" customHeight="1" x14ac:dyDescent="0.2">
      <c r="B158" s="6">
        <v>23</v>
      </c>
      <c r="C158" s="7" t="s">
        <v>205</v>
      </c>
      <c r="D158" s="36" t="s">
        <v>106</v>
      </c>
      <c r="E158" s="38">
        <v>9.67</v>
      </c>
      <c r="F158" s="10">
        <f t="shared" si="88"/>
        <v>38</v>
      </c>
      <c r="G158" s="38">
        <v>317</v>
      </c>
      <c r="H158" s="73">
        <f t="shared" si="89"/>
        <v>131</v>
      </c>
      <c r="I158" s="38">
        <v>25.15</v>
      </c>
      <c r="J158" s="73">
        <f t="shared" si="90"/>
        <v>138</v>
      </c>
      <c r="K158" s="38">
        <v>67.42</v>
      </c>
      <c r="L158" s="12">
        <f t="shared" si="91"/>
        <v>60</v>
      </c>
      <c r="M158" s="73">
        <f t="shared" si="92"/>
        <v>367</v>
      </c>
      <c r="N158" s="31">
        <f t="shared" si="93"/>
        <v>10</v>
      </c>
      <c r="O158">
        <f t="shared" si="94"/>
        <v>38</v>
      </c>
      <c r="P158" s="32">
        <v>0</v>
      </c>
      <c r="Q158" s="73">
        <f t="shared" si="95"/>
        <v>38</v>
      </c>
      <c r="R158" s="32">
        <v>0</v>
      </c>
      <c r="S158" s="73">
        <f t="shared" si="96"/>
        <v>131</v>
      </c>
      <c r="T158" s="32">
        <v>0</v>
      </c>
      <c r="U158" s="73">
        <f t="shared" si="97"/>
        <v>138</v>
      </c>
      <c r="V158" s="32">
        <f t="shared" si="98"/>
        <v>60</v>
      </c>
      <c r="W158" s="33">
        <f t="shared" si="99"/>
        <v>60</v>
      </c>
    </row>
    <row r="159" spans="2:23" ht="15" customHeight="1" x14ac:dyDescent="0.2">
      <c r="B159" s="13">
        <v>24</v>
      </c>
      <c r="C159" s="7" t="s">
        <v>206</v>
      </c>
      <c r="D159" s="36" t="s">
        <v>106</v>
      </c>
      <c r="E159" s="38">
        <v>10.48</v>
      </c>
      <c r="F159" s="10">
        <f t="shared" si="88"/>
        <v>2</v>
      </c>
      <c r="G159" s="38">
        <v>251</v>
      </c>
      <c r="H159" s="73">
        <f t="shared" si="89"/>
        <v>31</v>
      </c>
      <c r="I159" s="38">
        <v>16.149999999999999</v>
      </c>
      <c r="J159" s="73">
        <f t="shared" si="90"/>
        <v>65</v>
      </c>
      <c r="K159" s="38">
        <v>77.83</v>
      </c>
      <c r="L159" s="12">
        <f t="shared" si="91"/>
        <v>0</v>
      </c>
      <c r="M159" s="73">
        <f t="shared" si="92"/>
        <v>98</v>
      </c>
      <c r="N159" s="31">
        <f t="shared" si="93"/>
        <v>23</v>
      </c>
      <c r="O159">
        <f t="shared" si="94"/>
        <v>2</v>
      </c>
      <c r="P159" s="32">
        <v>0</v>
      </c>
      <c r="Q159" s="73">
        <f t="shared" si="95"/>
        <v>2</v>
      </c>
      <c r="R159" s="32">
        <v>0</v>
      </c>
      <c r="S159" s="73">
        <f t="shared" si="96"/>
        <v>31</v>
      </c>
      <c r="T159" s="32">
        <v>0</v>
      </c>
      <c r="U159" s="73">
        <f t="shared" si="97"/>
        <v>65</v>
      </c>
      <c r="V159" s="32">
        <f t="shared" si="98"/>
        <v>0</v>
      </c>
      <c r="W159" s="33" t="e">
        <f t="shared" si="99"/>
        <v>#NUM!</v>
      </c>
    </row>
    <row r="160" spans="2:23" ht="15" customHeight="1" x14ac:dyDescent="0.2">
      <c r="B160" s="6">
        <v>25</v>
      </c>
      <c r="C160" s="7" t="s">
        <v>207</v>
      </c>
      <c r="D160" s="8" t="s">
        <v>315</v>
      </c>
      <c r="E160" s="38">
        <v>9.44</v>
      </c>
      <c r="F160" s="10">
        <f t="shared" si="88"/>
        <v>55</v>
      </c>
      <c r="G160" s="38">
        <v>280</v>
      </c>
      <c r="H160" s="73">
        <f t="shared" si="89"/>
        <v>70</v>
      </c>
      <c r="I160" s="38">
        <v>16.8</v>
      </c>
      <c r="J160" s="73">
        <f t="shared" si="90"/>
        <v>70</v>
      </c>
      <c r="K160" s="38">
        <v>77.23</v>
      </c>
      <c r="L160" s="12">
        <f t="shared" si="91"/>
        <v>0</v>
      </c>
      <c r="M160" s="73">
        <f t="shared" si="92"/>
        <v>195</v>
      </c>
      <c r="N160" s="31">
        <f t="shared" si="93"/>
        <v>16</v>
      </c>
      <c r="O160">
        <f t="shared" si="94"/>
        <v>55</v>
      </c>
      <c r="P160" s="32">
        <v>0</v>
      </c>
      <c r="Q160" s="73">
        <f t="shared" si="95"/>
        <v>55</v>
      </c>
      <c r="R160" s="32">
        <v>0</v>
      </c>
      <c r="S160" s="73">
        <f t="shared" si="96"/>
        <v>70</v>
      </c>
      <c r="T160" s="32">
        <v>0</v>
      </c>
      <c r="U160" s="73">
        <f t="shared" si="97"/>
        <v>70</v>
      </c>
      <c r="V160" s="32">
        <f t="shared" si="98"/>
        <v>0</v>
      </c>
      <c r="W160" s="33" t="e">
        <f t="shared" si="99"/>
        <v>#NUM!</v>
      </c>
    </row>
    <row r="161" spans="2:23" ht="15" customHeight="1" x14ac:dyDescent="0.2">
      <c r="B161" s="13">
        <v>26</v>
      </c>
      <c r="C161" s="7" t="s">
        <v>208</v>
      </c>
      <c r="D161" s="8" t="s">
        <v>315</v>
      </c>
      <c r="E161" s="38">
        <v>11.59</v>
      </c>
      <c r="F161" s="10">
        <f t="shared" si="88"/>
        <v>0</v>
      </c>
      <c r="G161" s="38">
        <v>170</v>
      </c>
      <c r="H161" s="73">
        <f t="shared" si="89"/>
        <v>0</v>
      </c>
      <c r="I161" s="38">
        <v>20.78</v>
      </c>
      <c r="J161" s="73">
        <f t="shared" si="90"/>
        <v>103</v>
      </c>
      <c r="K161" s="38">
        <v>111.41</v>
      </c>
      <c r="L161" s="12">
        <f t="shared" si="91"/>
        <v>0</v>
      </c>
      <c r="M161" s="73">
        <f t="shared" si="92"/>
        <v>103</v>
      </c>
      <c r="N161" s="31">
        <f t="shared" si="93"/>
        <v>22</v>
      </c>
      <c r="O161">
        <f t="shared" si="94"/>
        <v>0</v>
      </c>
      <c r="P161" s="32">
        <v>0</v>
      </c>
      <c r="Q161" s="73" t="e">
        <f t="shared" si="95"/>
        <v>#NUM!</v>
      </c>
      <c r="R161" s="32">
        <v>0</v>
      </c>
      <c r="S161" s="73" t="e">
        <f t="shared" si="96"/>
        <v>#NUM!</v>
      </c>
      <c r="T161" s="32">
        <v>0</v>
      </c>
      <c r="U161" s="73">
        <f t="shared" si="97"/>
        <v>103</v>
      </c>
      <c r="V161" s="32">
        <f t="shared" si="98"/>
        <v>0</v>
      </c>
      <c r="W161" s="33" t="e">
        <f t="shared" si="99"/>
        <v>#NUM!</v>
      </c>
    </row>
    <row r="162" spans="2:23" ht="15" customHeight="1" x14ac:dyDescent="0.2">
      <c r="B162" s="6">
        <v>34</v>
      </c>
      <c r="C162" s="7" t="s">
        <v>209</v>
      </c>
      <c r="D162" s="8" t="s">
        <v>315</v>
      </c>
      <c r="E162" s="38">
        <v>10.69</v>
      </c>
      <c r="F162" s="10">
        <f t="shared" si="88"/>
        <v>0</v>
      </c>
      <c r="G162" s="38">
        <v>211</v>
      </c>
      <c r="H162" s="73">
        <f t="shared" si="89"/>
        <v>0</v>
      </c>
      <c r="I162" s="38">
        <v>8.5299999999999994</v>
      </c>
      <c r="J162" s="73">
        <f t="shared" si="90"/>
        <v>4</v>
      </c>
      <c r="K162" s="38">
        <v>107.09</v>
      </c>
      <c r="L162" s="12">
        <f t="shared" ref="L162:L172" si="100">IF(K162=0,P162,V162)</f>
        <v>0</v>
      </c>
      <c r="M162" s="73">
        <f t="shared" ref="M162:M172" si="101">SUM(F162+H162+J162+L162)</f>
        <v>4</v>
      </c>
      <c r="N162" s="31">
        <f t="shared" ref="N162:N172" si="102">RANK(M162,$M$137:$M$172,0)</f>
        <v>30</v>
      </c>
      <c r="O162">
        <f t="shared" si="94"/>
        <v>0</v>
      </c>
      <c r="P162" s="32">
        <v>0</v>
      </c>
      <c r="Q162" s="73">
        <f t="shared" si="95"/>
        <v>0</v>
      </c>
      <c r="R162" s="32">
        <v>0</v>
      </c>
      <c r="S162" s="73" t="e">
        <f t="shared" si="96"/>
        <v>#NUM!</v>
      </c>
      <c r="T162" s="32">
        <v>0</v>
      </c>
      <c r="U162" s="73">
        <f t="shared" si="97"/>
        <v>4</v>
      </c>
      <c r="V162" s="32">
        <f t="shared" si="98"/>
        <v>0</v>
      </c>
      <c r="W162" s="33" t="e">
        <f t="shared" si="99"/>
        <v>#NUM!</v>
      </c>
    </row>
    <row r="163" spans="2:23" ht="15" customHeight="1" x14ac:dyDescent="0.2">
      <c r="B163" s="80"/>
      <c r="C163" s="17" t="s">
        <v>210</v>
      </c>
      <c r="D163" s="8" t="s">
        <v>315</v>
      </c>
      <c r="E163" s="38">
        <v>10.38</v>
      </c>
      <c r="F163" s="10">
        <f t="shared" ref="F163:F171" si="103">IF(E163=0,P163,O163)</f>
        <v>4</v>
      </c>
      <c r="G163" s="38">
        <v>206</v>
      </c>
      <c r="H163" s="73">
        <f t="shared" ref="H163:H171" si="104">IF(G163&gt;213,S163,P163)</f>
        <v>0</v>
      </c>
      <c r="I163" s="38">
        <v>9.1</v>
      </c>
      <c r="J163" s="73">
        <f t="shared" ref="J163:J171" si="105">IF(I163&gt;7.98,U163,P163)</f>
        <v>8</v>
      </c>
      <c r="K163" s="38">
        <v>79.86</v>
      </c>
      <c r="L163" s="12">
        <f t="shared" si="100"/>
        <v>0</v>
      </c>
      <c r="M163" s="73">
        <f t="shared" si="101"/>
        <v>12</v>
      </c>
      <c r="N163" s="31">
        <f t="shared" si="102"/>
        <v>29</v>
      </c>
      <c r="O163">
        <f t="shared" ref="O163:O171" si="106">IF(E163&lt;10.7,Q163,P163)</f>
        <v>4</v>
      </c>
      <c r="P163" s="32">
        <v>0</v>
      </c>
      <c r="Q163" s="73">
        <f t="shared" ref="Q163:Q171" si="107">TRUNC(36.6476*POWER(10.7-E163,1.81))</f>
        <v>4</v>
      </c>
      <c r="R163" s="32">
        <v>0</v>
      </c>
      <c r="S163" s="73" t="e">
        <f t="shared" ref="S163:S171" si="108">TRUNC(0.188807*POWER(G163-213,1.41))</f>
        <v>#NUM!</v>
      </c>
      <c r="T163" s="32">
        <v>0</v>
      </c>
      <c r="U163" s="73">
        <f t="shared" ref="U163:U171" si="109">TRUNC(7.86*POWER(I163-7.98,1.01))</f>
        <v>8</v>
      </c>
      <c r="V163" s="32">
        <f t="shared" ref="V163:V171" si="110">IF(K163&lt;75,W163,P163)</f>
        <v>0</v>
      </c>
      <c r="W163" s="33" t="e">
        <f t="shared" ref="W163:W171" si="111">TRUNC(1.53775*POWER(75-K163,1.81))</f>
        <v>#NUM!</v>
      </c>
    </row>
    <row r="164" spans="2:23" ht="15" customHeight="1" x14ac:dyDescent="0.2">
      <c r="B164" s="80"/>
      <c r="C164" s="7" t="s">
        <v>211</v>
      </c>
      <c r="D164" s="8" t="s">
        <v>315</v>
      </c>
      <c r="E164" s="38">
        <v>9.35</v>
      </c>
      <c r="F164" s="10">
        <f t="shared" si="103"/>
        <v>63</v>
      </c>
      <c r="G164" s="38">
        <v>260</v>
      </c>
      <c r="H164" s="73">
        <f t="shared" si="104"/>
        <v>43</v>
      </c>
      <c r="I164" s="38">
        <v>23.65</v>
      </c>
      <c r="J164" s="73">
        <f t="shared" si="105"/>
        <v>126</v>
      </c>
      <c r="K164" s="38">
        <v>73.78</v>
      </c>
      <c r="L164" s="12">
        <f t="shared" si="100"/>
        <v>2</v>
      </c>
      <c r="M164" s="73">
        <f t="shared" si="101"/>
        <v>234</v>
      </c>
      <c r="N164" s="31">
        <f t="shared" si="102"/>
        <v>15</v>
      </c>
      <c r="O164">
        <f t="shared" si="106"/>
        <v>63</v>
      </c>
      <c r="P164" s="32">
        <v>0</v>
      </c>
      <c r="Q164" s="73">
        <f t="shared" si="107"/>
        <v>63</v>
      </c>
      <c r="R164" s="32">
        <v>0</v>
      </c>
      <c r="S164" s="73">
        <f t="shared" si="108"/>
        <v>43</v>
      </c>
      <c r="T164" s="32">
        <v>0</v>
      </c>
      <c r="U164" s="73">
        <f t="shared" si="109"/>
        <v>126</v>
      </c>
      <c r="V164" s="32">
        <f t="shared" si="110"/>
        <v>2</v>
      </c>
      <c r="W164" s="33">
        <f t="shared" si="111"/>
        <v>2</v>
      </c>
    </row>
    <row r="165" spans="2:23" ht="15" customHeight="1" x14ac:dyDescent="0.2">
      <c r="B165" s="80"/>
      <c r="C165" s="7" t="s">
        <v>212</v>
      </c>
      <c r="D165" s="8" t="s">
        <v>315</v>
      </c>
      <c r="E165" s="38">
        <v>9.7100000000000009</v>
      </c>
      <c r="F165" s="10">
        <f t="shared" si="103"/>
        <v>35</v>
      </c>
      <c r="G165" s="38">
        <v>268</v>
      </c>
      <c r="H165" s="73">
        <f t="shared" si="104"/>
        <v>53</v>
      </c>
      <c r="I165" s="38">
        <v>11.81</v>
      </c>
      <c r="J165" s="73">
        <f t="shared" si="105"/>
        <v>30</v>
      </c>
      <c r="K165" s="38">
        <v>75.930000000000007</v>
      </c>
      <c r="L165" s="12">
        <f t="shared" ref="L165:L171" si="112">IF(K165=0,P165,V165)</f>
        <v>0</v>
      </c>
      <c r="M165" s="73">
        <f t="shared" ref="M165:M171" si="113">SUM(F165+H165+J165+L165)</f>
        <v>118</v>
      </c>
      <c r="N165" s="31">
        <f t="shared" ref="N165:N171" si="114">RANK(M165,$M$137:$M$172,0)</f>
        <v>21</v>
      </c>
      <c r="O165">
        <f t="shared" si="106"/>
        <v>35</v>
      </c>
      <c r="P165" s="32">
        <v>0</v>
      </c>
      <c r="Q165" s="73">
        <f t="shared" si="107"/>
        <v>35</v>
      </c>
      <c r="R165" s="32">
        <v>0</v>
      </c>
      <c r="S165" s="73">
        <f t="shared" si="108"/>
        <v>53</v>
      </c>
      <c r="T165" s="32">
        <v>0</v>
      </c>
      <c r="U165" s="73">
        <f t="shared" si="109"/>
        <v>30</v>
      </c>
      <c r="V165" s="32">
        <f t="shared" si="110"/>
        <v>0</v>
      </c>
      <c r="W165" s="33" t="e">
        <f t="shared" si="111"/>
        <v>#NUM!</v>
      </c>
    </row>
    <row r="166" spans="2:23" ht="15" customHeight="1" x14ac:dyDescent="0.2">
      <c r="B166" s="80"/>
      <c r="C166" s="7" t="s">
        <v>213</v>
      </c>
      <c r="D166" s="8" t="s">
        <v>315</v>
      </c>
      <c r="E166" s="38">
        <v>10.77</v>
      </c>
      <c r="F166" s="10">
        <f t="shared" si="103"/>
        <v>0</v>
      </c>
      <c r="G166" s="38">
        <v>231</v>
      </c>
      <c r="H166" s="73">
        <f t="shared" si="104"/>
        <v>11</v>
      </c>
      <c r="I166" s="38">
        <v>10.79</v>
      </c>
      <c r="J166" s="73">
        <f t="shared" si="105"/>
        <v>22</v>
      </c>
      <c r="K166" s="38">
        <v>101.2</v>
      </c>
      <c r="L166" s="12">
        <f t="shared" si="112"/>
        <v>0</v>
      </c>
      <c r="M166" s="73">
        <f t="shared" si="113"/>
        <v>33</v>
      </c>
      <c r="N166" s="31">
        <f t="shared" si="114"/>
        <v>27</v>
      </c>
      <c r="O166">
        <f t="shared" si="106"/>
        <v>0</v>
      </c>
      <c r="P166" s="32">
        <v>0</v>
      </c>
      <c r="Q166" s="73" t="e">
        <f t="shared" si="107"/>
        <v>#NUM!</v>
      </c>
      <c r="R166" s="32">
        <v>0</v>
      </c>
      <c r="S166" s="73">
        <f t="shared" si="108"/>
        <v>11</v>
      </c>
      <c r="T166" s="32">
        <v>0</v>
      </c>
      <c r="U166" s="73">
        <f t="shared" si="109"/>
        <v>22</v>
      </c>
      <c r="V166" s="32">
        <f t="shared" si="110"/>
        <v>0</v>
      </c>
      <c r="W166" s="33" t="e">
        <f t="shared" si="111"/>
        <v>#NUM!</v>
      </c>
    </row>
    <row r="167" spans="2:23" ht="15" customHeight="1" x14ac:dyDescent="0.2">
      <c r="B167" s="80"/>
      <c r="C167" s="7" t="s">
        <v>214</v>
      </c>
      <c r="D167" s="8" t="s">
        <v>315</v>
      </c>
      <c r="E167" s="38">
        <v>9.8000000000000007</v>
      </c>
      <c r="F167" s="10">
        <f t="shared" si="103"/>
        <v>30</v>
      </c>
      <c r="G167" s="38">
        <v>293</v>
      </c>
      <c r="H167" s="73">
        <f t="shared" si="104"/>
        <v>91</v>
      </c>
      <c r="I167" s="38">
        <v>19</v>
      </c>
      <c r="J167" s="73">
        <f t="shared" si="105"/>
        <v>88</v>
      </c>
      <c r="K167" s="38">
        <v>63.88</v>
      </c>
      <c r="L167" s="12">
        <f t="shared" si="112"/>
        <v>120</v>
      </c>
      <c r="M167" s="73">
        <f t="shared" si="113"/>
        <v>329</v>
      </c>
      <c r="N167" s="31">
        <f t="shared" si="114"/>
        <v>11</v>
      </c>
      <c r="O167">
        <f t="shared" si="106"/>
        <v>30</v>
      </c>
      <c r="P167" s="32">
        <v>0</v>
      </c>
      <c r="Q167" s="73">
        <f t="shared" si="107"/>
        <v>30</v>
      </c>
      <c r="R167" s="32">
        <v>0</v>
      </c>
      <c r="S167" s="73">
        <f t="shared" si="108"/>
        <v>91</v>
      </c>
      <c r="T167" s="32">
        <v>0</v>
      </c>
      <c r="U167" s="73">
        <f t="shared" si="109"/>
        <v>88</v>
      </c>
      <c r="V167" s="32">
        <f t="shared" si="110"/>
        <v>120</v>
      </c>
      <c r="W167" s="33">
        <f t="shared" si="111"/>
        <v>120</v>
      </c>
    </row>
    <row r="168" spans="2:23" ht="15" customHeight="1" x14ac:dyDescent="0.2">
      <c r="B168" s="80"/>
      <c r="C168" s="7" t="s">
        <v>215</v>
      </c>
      <c r="D168" s="8" t="s">
        <v>315</v>
      </c>
      <c r="E168" s="38"/>
      <c r="F168" s="10">
        <f t="shared" si="103"/>
        <v>0</v>
      </c>
      <c r="G168" s="38"/>
      <c r="H168" s="73">
        <f t="shared" si="104"/>
        <v>0</v>
      </c>
      <c r="I168" s="38"/>
      <c r="J168" s="73">
        <f t="shared" si="105"/>
        <v>0</v>
      </c>
      <c r="K168" s="38"/>
      <c r="L168" s="12">
        <f t="shared" si="112"/>
        <v>0</v>
      </c>
      <c r="M168" s="73">
        <f t="shared" si="113"/>
        <v>0</v>
      </c>
      <c r="N168" s="31">
        <f t="shared" si="114"/>
        <v>31</v>
      </c>
      <c r="O168">
        <f t="shared" si="106"/>
        <v>2674</v>
      </c>
      <c r="P168" s="32">
        <v>0</v>
      </c>
      <c r="Q168" s="73">
        <f t="shared" si="107"/>
        <v>2674</v>
      </c>
      <c r="R168" s="32">
        <v>0</v>
      </c>
      <c r="S168" s="73" t="e">
        <f t="shared" si="108"/>
        <v>#NUM!</v>
      </c>
      <c r="T168" s="32">
        <v>0</v>
      </c>
      <c r="U168" s="73" t="e">
        <f t="shared" si="109"/>
        <v>#NUM!</v>
      </c>
      <c r="V168" s="32">
        <f t="shared" si="110"/>
        <v>3808</v>
      </c>
      <c r="W168" s="33">
        <f t="shared" si="111"/>
        <v>3808</v>
      </c>
    </row>
    <row r="169" spans="2:23" ht="15" customHeight="1" x14ac:dyDescent="0.2">
      <c r="B169" s="80"/>
      <c r="C169" s="7" t="s">
        <v>216</v>
      </c>
      <c r="D169" s="8" t="s">
        <v>315</v>
      </c>
      <c r="E169" s="38">
        <v>11.42</v>
      </c>
      <c r="F169" s="10">
        <f t="shared" si="103"/>
        <v>0</v>
      </c>
      <c r="G169" s="38">
        <v>212</v>
      </c>
      <c r="H169" s="73">
        <f t="shared" si="104"/>
        <v>0</v>
      </c>
      <c r="I169" s="38">
        <v>15.74</v>
      </c>
      <c r="J169" s="73">
        <f t="shared" si="105"/>
        <v>62</v>
      </c>
      <c r="K169" s="38">
        <v>111.19</v>
      </c>
      <c r="L169" s="12">
        <f t="shared" si="112"/>
        <v>0</v>
      </c>
      <c r="M169" s="73">
        <f t="shared" si="113"/>
        <v>62</v>
      </c>
      <c r="N169" s="31">
        <f t="shared" si="114"/>
        <v>25</v>
      </c>
      <c r="O169">
        <f t="shared" si="106"/>
        <v>0</v>
      </c>
      <c r="P169" s="32">
        <v>0</v>
      </c>
      <c r="Q169" s="73" t="e">
        <f t="shared" si="107"/>
        <v>#NUM!</v>
      </c>
      <c r="R169" s="32">
        <v>0</v>
      </c>
      <c r="S169" s="73" t="e">
        <f t="shared" si="108"/>
        <v>#NUM!</v>
      </c>
      <c r="T169" s="32">
        <v>0</v>
      </c>
      <c r="U169" s="73">
        <f t="shared" si="109"/>
        <v>62</v>
      </c>
      <c r="V169" s="32">
        <f t="shared" si="110"/>
        <v>0</v>
      </c>
      <c r="W169" s="33" t="e">
        <f t="shared" si="111"/>
        <v>#NUM!</v>
      </c>
    </row>
    <row r="170" spans="2:23" ht="15" customHeight="1" x14ac:dyDescent="0.2">
      <c r="B170" s="80"/>
      <c r="C170" s="75" t="s">
        <v>244</v>
      </c>
      <c r="D170" s="8" t="s">
        <v>315</v>
      </c>
      <c r="E170" s="38"/>
      <c r="F170" s="10">
        <f t="shared" si="103"/>
        <v>0</v>
      </c>
      <c r="G170" s="38"/>
      <c r="H170" s="73">
        <f t="shared" si="104"/>
        <v>0</v>
      </c>
      <c r="I170" s="38"/>
      <c r="J170" s="73">
        <f t="shared" si="105"/>
        <v>0</v>
      </c>
      <c r="K170" s="38"/>
      <c r="L170" s="12">
        <f t="shared" si="112"/>
        <v>0</v>
      </c>
      <c r="M170" s="73">
        <f t="shared" si="113"/>
        <v>0</v>
      </c>
      <c r="N170" s="31">
        <f t="shared" si="114"/>
        <v>31</v>
      </c>
      <c r="O170">
        <f t="shared" si="106"/>
        <v>2674</v>
      </c>
      <c r="P170" s="32">
        <v>0</v>
      </c>
      <c r="Q170" s="73">
        <f t="shared" si="107"/>
        <v>2674</v>
      </c>
      <c r="R170" s="32">
        <v>0</v>
      </c>
      <c r="S170" s="73" t="e">
        <f t="shared" si="108"/>
        <v>#NUM!</v>
      </c>
      <c r="T170" s="32">
        <v>0</v>
      </c>
      <c r="U170" s="73" t="e">
        <f t="shared" si="109"/>
        <v>#NUM!</v>
      </c>
      <c r="V170" s="32">
        <f t="shared" si="110"/>
        <v>3808</v>
      </c>
      <c r="W170" s="33">
        <f t="shared" si="111"/>
        <v>3808</v>
      </c>
    </row>
    <row r="171" spans="2:23" ht="15" customHeight="1" x14ac:dyDescent="0.2">
      <c r="B171" s="80"/>
      <c r="C171" s="7" t="s">
        <v>218</v>
      </c>
      <c r="D171" s="8" t="s">
        <v>315</v>
      </c>
      <c r="E171" s="38">
        <v>8.7799999999999994</v>
      </c>
      <c r="F171" s="10">
        <f t="shared" si="103"/>
        <v>119</v>
      </c>
      <c r="G171" s="38">
        <v>330</v>
      </c>
      <c r="H171" s="73">
        <f t="shared" si="104"/>
        <v>155</v>
      </c>
      <c r="I171" s="38">
        <v>21.57</v>
      </c>
      <c r="J171" s="73">
        <f t="shared" si="105"/>
        <v>109</v>
      </c>
      <c r="K171" s="38">
        <v>61.93</v>
      </c>
      <c r="L171" s="12">
        <f t="shared" si="112"/>
        <v>161</v>
      </c>
      <c r="M171" s="73">
        <f t="shared" si="113"/>
        <v>544</v>
      </c>
      <c r="N171" s="31">
        <f t="shared" si="114"/>
        <v>5</v>
      </c>
      <c r="O171">
        <f t="shared" si="106"/>
        <v>119</v>
      </c>
      <c r="P171" s="32">
        <v>0</v>
      </c>
      <c r="Q171" s="73">
        <f t="shared" si="107"/>
        <v>119</v>
      </c>
      <c r="R171" s="32">
        <v>0</v>
      </c>
      <c r="S171" s="73">
        <f t="shared" si="108"/>
        <v>155</v>
      </c>
      <c r="T171" s="32">
        <v>0</v>
      </c>
      <c r="U171" s="73">
        <f t="shared" si="109"/>
        <v>109</v>
      </c>
      <c r="V171" s="32">
        <f t="shared" si="110"/>
        <v>161</v>
      </c>
      <c r="W171" s="33">
        <f t="shared" si="111"/>
        <v>161</v>
      </c>
    </row>
    <row r="172" spans="2:23" ht="15" customHeight="1" x14ac:dyDescent="0.2">
      <c r="B172" s="6">
        <v>27</v>
      </c>
      <c r="C172" s="7" t="s">
        <v>219</v>
      </c>
      <c r="D172" s="8" t="s">
        <v>315</v>
      </c>
      <c r="E172" s="38">
        <v>10.34</v>
      </c>
      <c r="F172" s="10">
        <f t="shared" si="88"/>
        <v>5</v>
      </c>
      <c r="G172" s="38">
        <v>290</v>
      </c>
      <c r="H172" s="73">
        <f t="shared" si="89"/>
        <v>86</v>
      </c>
      <c r="I172" s="38">
        <v>17.899999999999999</v>
      </c>
      <c r="J172" s="73">
        <f t="shared" si="90"/>
        <v>79</v>
      </c>
      <c r="K172" s="38">
        <v>83.33</v>
      </c>
      <c r="L172" s="12">
        <f t="shared" si="100"/>
        <v>0</v>
      </c>
      <c r="M172" s="73">
        <f t="shared" si="101"/>
        <v>170</v>
      </c>
      <c r="N172" s="31">
        <f t="shared" si="102"/>
        <v>20</v>
      </c>
      <c r="O172">
        <f t="shared" si="94"/>
        <v>5</v>
      </c>
      <c r="P172" s="32">
        <v>0</v>
      </c>
      <c r="Q172" s="73">
        <f t="shared" si="95"/>
        <v>5</v>
      </c>
      <c r="R172" s="32">
        <v>0</v>
      </c>
      <c r="S172" s="73">
        <f t="shared" si="96"/>
        <v>86</v>
      </c>
      <c r="T172" s="32">
        <v>0</v>
      </c>
      <c r="U172" s="73">
        <f t="shared" si="97"/>
        <v>79</v>
      </c>
      <c r="V172" s="32">
        <f t="shared" si="98"/>
        <v>0</v>
      </c>
      <c r="W172" s="33" t="e">
        <f t="shared" si="99"/>
        <v>#NUM!</v>
      </c>
    </row>
    <row r="173" spans="2:23" ht="15" customHeight="1" x14ac:dyDescent="0.2"/>
    <row r="174" spans="2:23" ht="15" customHeight="1" x14ac:dyDescent="0.2">
      <c r="C174" s="71" t="s">
        <v>246</v>
      </c>
    </row>
    <row r="175" spans="2:23" ht="15" customHeight="1" x14ac:dyDescent="0.2">
      <c r="B175" s="5"/>
      <c r="C175" s="5" t="s">
        <v>2</v>
      </c>
      <c r="D175" s="5"/>
      <c r="E175" s="5">
        <v>10.7</v>
      </c>
      <c r="F175" s="5"/>
      <c r="G175" s="5">
        <v>213</v>
      </c>
      <c r="H175" s="5"/>
      <c r="I175" s="5">
        <v>7.98</v>
      </c>
      <c r="J175" s="5"/>
      <c r="K175" s="5">
        <v>75</v>
      </c>
      <c r="L175" s="5"/>
      <c r="M175" s="5"/>
      <c r="N175" s="30"/>
    </row>
    <row r="176" spans="2:23" ht="15" customHeight="1" x14ac:dyDescent="0.2">
      <c r="B176" s="5"/>
      <c r="C176" s="5" t="s">
        <v>3</v>
      </c>
      <c r="D176" s="5" t="s">
        <v>4</v>
      </c>
      <c r="E176" s="5" t="s">
        <v>5</v>
      </c>
      <c r="F176" s="5" t="s">
        <v>6</v>
      </c>
      <c r="G176" s="5" t="s">
        <v>7</v>
      </c>
      <c r="H176" s="5" t="s">
        <v>6</v>
      </c>
      <c r="I176" s="5" t="s">
        <v>8</v>
      </c>
      <c r="J176" s="5" t="s">
        <v>6</v>
      </c>
      <c r="K176" s="5" t="s">
        <v>9</v>
      </c>
      <c r="L176" s="5" t="s">
        <v>6</v>
      </c>
      <c r="M176" s="5" t="s">
        <v>10</v>
      </c>
      <c r="N176" s="30"/>
    </row>
    <row r="177" spans="2:23" ht="15" customHeight="1" x14ac:dyDescent="0.2">
      <c r="B177" s="6">
        <v>1</v>
      </c>
      <c r="C177" s="35" t="s">
        <v>221</v>
      </c>
      <c r="D177" s="36" t="s">
        <v>120</v>
      </c>
      <c r="E177" s="38">
        <v>8.57</v>
      </c>
      <c r="F177" s="10">
        <f t="shared" ref="F177:F202" si="115">IF(E177=0,P177,O177)</f>
        <v>144</v>
      </c>
      <c r="G177" s="38">
        <v>341</v>
      </c>
      <c r="H177" s="73">
        <f t="shared" ref="H177:H202" si="116">IF(G177&gt;213,S177,P177)</f>
        <v>176</v>
      </c>
      <c r="I177" s="38">
        <v>29.82</v>
      </c>
      <c r="J177" s="73">
        <f t="shared" ref="J177:J202" si="117">IF(I177&gt;7.98,U177,P177)</f>
        <v>177</v>
      </c>
      <c r="K177" s="38">
        <v>54.12</v>
      </c>
      <c r="L177" s="12">
        <f t="shared" ref="L177:L202" si="118">IF(K177=0,P177,V177)</f>
        <v>376</v>
      </c>
      <c r="M177" s="73">
        <f t="shared" ref="M177:M202" si="119">SUM(F177+H177+J177+L177)</f>
        <v>873</v>
      </c>
      <c r="N177" s="31">
        <f>RANK(M177,$M$177:$M$211,0)</f>
        <v>1</v>
      </c>
      <c r="O177">
        <f t="shared" ref="O177:O202" si="120">IF(E177&lt;10.7,Q177,P177)</f>
        <v>144</v>
      </c>
      <c r="P177" s="32">
        <v>0</v>
      </c>
      <c r="Q177" s="73">
        <f>TRUNC(36.6476*POWER(10.7-E177,1.81))</f>
        <v>144</v>
      </c>
      <c r="R177" s="32">
        <v>0</v>
      </c>
      <c r="S177" s="73">
        <f>TRUNC(0.188807*POWER(G177-213,1.41))</f>
        <v>176</v>
      </c>
      <c r="T177" s="32">
        <v>0</v>
      </c>
      <c r="U177" s="73">
        <f>TRUNC(7.86*POWER(I177-7.98,1.01))</f>
        <v>177</v>
      </c>
      <c r="V177" s="32">
        <f>IF(K177&lt;75,W177,P177)</f>
        <v>376</v>
      </c>
      <c r="W177" s="33">
        <f>TRUNC(1.53775*POWER(75-K177,1.81))</f>
        <v>376</v>
      </c>
    </row>
    <row r="178" spans="2:23" ht="15" customHeight="1" x14ac:dyDescent="0.2">
      <c r="B178" s="13">
        <v>2</v>
      </c>
      <c r="C178" s="7" t="s">
        <v>222</v>
      </c>
      <c r="D178" s="36" t="s">
        <v>120</v>
      </c>
      <c r="E178" s="38">
        <v>9.8800000000000008</v>
      </c>
      <c r="F178" s="10">
        <f t="shared" si="115"/>
        <v>25</v>
      </c>
      <c r="G178" s="38">
        <v>251</v>
      </c>
      <c r="H178" s="73">
        <f t="shared" si="116"/>
        <v>31</v>
      </c>
      <c r="I178" s="38">
        <v>21.75</v>
      </c>
      <c r="J178" s="73">
        <f t="shared" si="117"/>
        <v>111</v>
      </c>
      <c r="K178" s="38">
        <v>71.099999999999994</v>
      </c>
      <c r="L178" s="12">
        <f t="shared" si="118"/>
        <v>18</v>
      </c>
      <c r="M178" s="73">
        <f t="shared" si="119"/>
        <v>185</v>
      </c>
      <c r="N178" s="31">
        <f t="shared" ref="N178:N211" si="121">RANK(M178,$M$177:$M$211,0)</f>
        <v>11</v>
      </c>
      <c r="O178">
        <f t="shared" si="120"/>
        <v>25</v>
      </c>
      <c r="P178" s="32">
        <v>0</v>
      </c>
      <c r="Q178" s="73">
        <f t="shared" ref="Q178:Q202" si="122">TRUNC(36.6476*POWER(10.7-E178,1.81))</f>
        <v>25</v>
      </c>
      <c r="R178" s="32">
        <v>0</v>
      </c>
      <c r="S178" s="73">
        <f t="shared" ref="S178:S202" si="123">TRUNC(0.188807*POWER(G178-213,1.41))</f>
        <v>31</v>
      </c>
      <c r="T178" s="32">
        <v>0</v>
      </c>
      <c r="U178" s="73">
        <f t="shared" ref="U178:U202" si="124">TRUNC(7.86*POWER(I178-7.98,1.01))</f>
        <v>111</v>
      </c>
      <c r="V178" s="32">
        <f t="shared" ref="V178:V202" si="125">IF(K178&lt;75,W178,P178)</f>
        <v>18</v>
      </c>
      <c r="W178" s="33">
        <f t="shared" ref="W178:W202" si="126">TRUNC(1.53775*POWER(75-K178,1.81))</f>
        <v>18</v>
      </c>
    </row>
    <row r="179" spans="2:23" ht="15" customHeight="1" x14ac:dyDescent="0.2">
      <c r="B179" s="6">
        <v>3</v>
      </c>
      <c r="C179" s="7" t="s">
        <v>223</v>
      </c>
      <c r="D179" s="36" t="s">
        <v>120</v>
      </c>
      <c r="E179" s="38">
        <v>9.2799999999999994</v>
      </c>
      <c r="F179" s="10">
        <f t="shared" si="115"/>
        <v>69</v>
      </c>
      <c r="G179" s="38">
        <v>298</v>
      </c>
      <c r="H179" s="73">
        <f t="shared" si="116"/>
        <v>99</v>
      </c>
      <c r="I179" s="38">
        <v>21.6</v>
      </c>
      <c r="J179" s="73">
        <f t="shared" si="117"/>
        <v>109</v>
      </c>
      <c r="K179" s="38">
        <v>76.11</v>
      </c>
      <c r="L179" s="12">
        <f t="shared" si="118"/>
        <v>0</v>
      </c>
      <c r="M179" s="73">
        <f t="shared" si="119"/>
        <v>277</v>
      </c>
      <c r="N179" s="31">
        <f t="shared" si="121"/>
        <v>9</v>
      </c>
      <c r="O179">
        <f t="shared" si="120"/>
        <v>69</v>
      </c>
      <c r="P179" s="32">
        <v>0</v>
      </c>
      <c r="Q179" s="73">
        <f t="shared" si="122"/>
        <v>69</v>
      </c>
      <c r="R179" s="32">
        <v>0</v>
      </c>
      <c r="S179" s="73">
        <f t="shared" si="123"/>
        <v>99</v>
      </c>
      <c r="T179" s="32">
        <v>0</v>
      </c>
      <c r="U179" s="73">
        <f t="shared" si="124"/>
        <v>109</v>
      </c>
      <c r="V179" s="32">
        <f t="shared" si="125"/>
        <v>0</v>
      </c>
      <c r="W179" s="33" t="e">
        <f t="shared" si="126"/>
        <v>#NUM!</v>
      </c>
    </row>
    <row r="180" spans="2:23" ht="15" customHeight="1" x14ac:dyDescent="0.2">
      <c r="B180" s="13">
        <v>4</v>
      </c>
      <c r="C180" s="7" t="s">
        <v>224</v>
      </c>
      <c r="D180" s="36" t="s">
        <v>120</v>
      </c>
      <c r="E180" s="38"/>
      <c r="F180" s="10">
        <f t="shared" si="115"/>
        <v>0</v>
      </c>
      <c r="G180" s="38"/>
      <c r="H180" s="73">
        <f t="shared" si="116"/>
        <v>0</v>
      </c>
      <c r="I180" s="38"/>
      <c r="J180" s="73">
        <f t="shared" si="117"/>
        <v>0</v>
      </c>
      <c r="K180" s="38"/>
      <c r="L180" s="12">
        <f t="shared" si="118"/>
        <v>0</v>
      </c>
      <c r="M180" s="73">
        <f t="shared" si="119"/>
        <v>0</v>
      </c>
      <c r="N180" s="31">
        <f t="shared" si="121"/>
        <v>22</v>
      </c>
      <c r="O180">
        <f t="shared" si="120"/>
        <v>2674</v>
      </c>
      <c r="P180" s="32">
        <v>0</v>
      </c>
      <c r="Q180" s="73">
        <f t="shared" si="122"/>
        <v>2674</v>
      </c>
      <c r="R180" s="32">
        <v>0</v>
      </c>
      <c r="S180" s="73" t="e">
        <f t="shared" si="123"/>
        <v>#NUM!</v>
      </c>
      <c r="T180" s="32">
        <v>0</v>
      </c>
      <c r="U180" s="73" t="e">
        <f t="shared" si="124"/>
        <v>#NUM!</v>
      </c>
      <c r="V180" s="32">
        <f t="shared" si="125"/>
        <v>3808</v>
      </c>
      <c r="W180" s="33">
        <f t="shared" si="126"/>
        <v>3808</v>
      </c>
    </row>
    <row r="181" spans="2:23" ht="15" customHeight="1" x14ac:dyDescent="0.25">
      <c r="B181" s="6">
        <v>5</v>
      </c>
      <c r="C181" s="14" t="s">
        <v>225</v>
      </c>
      <c r="D181" s="36" t="s">
        <v>120</v>
      </c>
      <c r="E181" s="38">
        <v>11</v>
      </c>
      <c r="F181" s="10">
        <f t="shared" si="115"/>
        <v>0</v>
      </c>
      <c r="G181" s="38">
        <v>248</v>
      </c>
      <c r="H181" s="73">
        <f t="shared" si="116"/>
        <v>28</v>
      </c>
      <c r="I181" s="38">
        <v>21.25</v>
      </c>
      <c r="J181" s="73">
        <f t="shared" si="117"/>
        <v>107</v>
      </c>
      <c r="K181" s="38">
        <v>69.010000000000005</v>
      </c>
      <c r="L181" s="12">
        <f t="shared" si="118"/>
        <v>39</v>
      </c>
      <c r="M181" s="73">
        <f t="shared" si="119"/>
        <v>174</v>
      </c>
      <c r="N181" s="31">
        <f t="shared" si="121"/>
        <v>12</v>
      </c>
      <c r="O181">
        <f t="shared" si="120"/>
        <v>0</v>
      </c>
      <c r="P181" s="32">
        <v>0</v>
      </c>
      <c r="Q181" s="73" t="e">
        <f t="shared" si="122"/>
        <v>#NUM!</v>
      </c>
      <c r="R181" s="32">
        <v>0</v>
      </c>
      <c r="S181" s="73">
        <f t="shared" si="123"/>
        <v>28</v>
      </c>
      <c r="T181" s="32">
        <v>0</v>
      </c>
      <c r="U181" s="73">
        <f t="shared" si="124"/>
        <v>107</v>
      </c>
      <c r="V181" s="32">
        <f t="shared" si="125"/>
        <v>39</v>
      </c>
      <c r="W181" s="33">
        <f t="shared" si="126"/>
        <v>39</v>
      </c>
    </row>
    <row r="182" spans="2:23" ht="15" customHeight="1" x14ac:dyDescent="0.2">
      <c r="B182" s="13">
        <v>6</v>
      </c>
      <c r="C182" s="7" t="s">
        <v>226</v>
      </c>
      <c r="D182" s="36" t="s">
        <v>120</v>
      </c>
      <c r="E182" s="38">
        <v>9.66</v>
      </c>
      <c r="F182" s="10">
        <f t="shared" si="115"/>
        <v>39</v>
      </c>
      <c r="G182" s="38">
        <v>244</v>
      </c>
      <c r="H182" s="73">
        <f t="shared" si="116"/>
        <v>23</v>
      </c>
      <c r="I182" s="38">
        <v>15.7</v>
      </c>
      <c r="J182" s="73">
        <f t="shared" si="117"/>
        <v>61</v>
      </c>
      <c r="K182" s="38">
        <v>74.69</v>
      </c>
      <c r="L182" s="12">
        <f t="shared" si="118"/>
        <v>0</v>
      </c>
      <c r="M182" s="73">
        <f t="shared" si="119"/>
        <v>123</v>
      </c>
      <c r="N182" s="31">
        <f t="shared" si="121"/>
        <v>16</v>
      </c>
      <c r="O182">
        <f t="shared" si="120"/>
        <v>39</v>
      </c>
      <c r="P182" s="32">
        <v>0</v>
      </c>
      <c r="Q182" s="73">
        <f t="shared" si="122"/>
        <v>39</v>
      </c>
      <c r="R182" s="32">
        <v>0</v>
      </c>
      <c r="S182" s="73">
        <f t="shared" si="123"/>
        <v>23</v>
      </c>
      <c r="T182" s="32">
        <v>0</v>
      </c>
      <c r="U182" s="73">
        <f t="shared" si="124"/>
        <v>61</v>
      </c>
      <c r="V182" s="32">
        <f t="shared" si="125"/>
        <v>0</v>
      </c>
      <c r="W182" s="33">
        <f t="shared" si="126"/>
        <v>0</v>
      </c>
    </row>
    <row r="183" spans="2:23" ht="15" customHeight="1" x14ac:dyDescent="0.2">
      <c r="B183" s="6">
        <v>7</v>
      </c>
      <c r="C183" s="7" t="s">
        <v>227</v>
      </c>
      <c r="D183" s="36" t="s">
        <v>120</v>
      </c>
      <c r="E183" s="38">
        <v>10.17</v>
      </c>
      <c r="F183" s="10">
        <f t="shared" si="115"/>
        <v>11</v>
      </c>
      <c r="G183" s="38">
        <v>228</v>
      </c>
      <c r="H183" s="73">
        <f t="shared" si="116"/>
        <v>8</v>
      </c>
      <c r="I183" s="38">
        <v>19.18</v>
      </c>
      <c r="J183" s="73">
        <f t="shared" si="117"/>
        <v>90</v>
      </c>
      <c r="K183" s="38">
        <v>73.75</v>
      </c>
      <c r="L183" s="12">
        <f t="shared" si="118"/>
        <v>2</v>
      </c>
      <c r="M183" s="73">
        <f t="shared" si="119"/>
        <v>111</v>
      </c>
      <c r="N183" s="31">
        <f t="shared" si="121"/>
        <v>18</v>
      </c>
      <c r="O183">
        <f t="shared" si="120"/>
        <v>11</v>
      </c>
      <c r="P183" s="32">
        <v>0</v>
      </c>
      <c r="Q183" s="73">
        <f t="shared" si="122"/>
        <v>11</v>
      </c>
      <c r="R183" s="32">
        <v>0</v>
      </c>
      <c r="S183" s="73">
        <f t="shared" si="123"/>
        <v>8</v>
      </c>
      <c r="T183" s="32">
        <v>0</v>
      </c>
      <c r="U183" s="73">
        <f t="shared" si="124"/>
        <v>90</v>
      </c>
      <c r="V183" s="32">
        <f t="shared" si="125"/>
        <v>2</v>
      </c>
      <c r="W183" s="33">
        <f t="shared" si="126"/>
        <v>2</v>
      </c>
    </row>
    <row r="184" spans="2:23" ht="15" customHeight="1" x14ac:dyDescent="0.2">
      <c r="B184" s="13">
        <v>8</v>
      </c>
      <c r="C184" s="7" t="s">
        <v>228</v>
      </c>
      <c r="D184" s="36" t="s">
        <v>120</v>
      </c>
      <c r="E184" s="38">
        <v>9.5399999999999991</v>
      </c>
      <c r="F184" s="10">
        <f t="shared" si="115"/>
        <v>47</v>
      </c>
      <c r="G184" s="38">
        <v>280</v>
      </c>
      <c r="H184" s="73">
        <f t="shared" si="116"/>
        <v>70</v>
      </c>
      <c r="I184" s="38">
        <v>23.15</v>
      </c>
      <c r="J184" s="73">
        <f t="shared" si="117"/>
        <v>122</v>
      </c>
      <c r="K184" s="38">
        <v>71.760000000000005</v>
      </c>
      <c r="L184" s="12">
        <f t="shared" si="118"/>
        <v>12</v>
      </c>
      <c r="M184" s="73">
        <f t="shared" si="119"/>
        <v>251</v>
      </c>
      <c r="N184" s="31">
        <f t="shared" si="121"/>
        <v>10</v>
      </c>
      <c r="O184">
        <f t="shared" si="120"/>
        <v>47</v>
      </c>
      <c r="P184" s="32">
        <v>0</v>
      </c>
      <c r="Q184" s="73">
        <f t="shared" si="122"/>
        <v>47</v>
      </c>
      <c r="R184" s="32">
        <v>0</v>
      </c>
      <c r="S184" s="73">
        <f t="shared" si="123"/>
        <v>70</v>
      </c>
      <c r="T184" s="32">
        <v>0</v>
      </c>
      <c r="U184" s="73">
        <f t="shared" si="124"/>
        <v>122</v>
      </c>
      <c r="V184" s="32">
        <f t="shared" si="125"/>
        <v>12</v>
      </c>
      <c r="W184" s="33">
        <f t="shared" si="126"/>
        <v>12</v>
      </c>
    </row>
    <row r="185" spans="2:23" ht="15" customHeight="1" x14ac:dyDescent="0.2">
      <c r="B185" s="6">
        <v>9</v>
      </c>
      <c r="C185" s="7" t="s">
        <v>229</v>
      </c>
      <c r="D185" s="36" t="s">
        <v>120</v>
      </c>
      <c r="E185" s="38">
        <v>12.51</v>
      </c>
      <c r="F185" s="10">
        <f t="shared" si="115"/>
        <v>0</v>
      </c>
      <c r="G185" s="38">
        <v>182</v>
      </c>
      <c r="H185" s="73">
        <f t="shared" si="116"/>
        <v>0</v>
      </c>
      <c r="I185" s="38">
        <v>18.98</v>
      </c>
      <c r="J185" s="73">
        <f t="shared" si="117"/>
        <v>88</v>
      </c>
      <c r="K185" s="38">
        <v>103.32</v>
      </c>
      <c r="L185" s="12">
        <f t="shared" si="118"/>
        <v>0</v>
      </c>
      <c r="M185" s="73">
        <f t="shared" si="119"/>
        <v>88</v>
      </c>
      <c r="N185" s="31">
        <f t="shared" si="121"/>
        <v>19</v>
      </c>
      <c r="O185">
        <f t="shared" si="120"/>
        <v>0</v>
      </c>
      <c r="P185" s="32">
        <v>0</v>
      </c>
      <c r="Q185" s="73" t="e">
        <f t="shared" si="122"/>
        <v>#NUM!</v>
      </c>
      <c r="R185" s="32">
        <v>0</v>
      </c>
      <c r="S185" s="73" t="e">
        <f t="shared" si="123"/>
        <v>#NUM!</v>
      </c>
      <c r="T185" s="32">
        <v>0</v>
      </c>
      <c r="U185" s="73">
        <f t="shared" si="124"/>
        <v>88</v>
      </c>
      <c r="V185" s="32">
        <f t="shared" si="125"/>
        <v>0</v>
      </c>
      <c r="W185" s="33" t="e">
        <f t="shared" si="126"/>
        <v>#NUM!</v>
      </c>
    </row>
    <row r="186" spans="2:23" ht="15" customHeight="1" x14ac:dyDescent="0.2">
      <c r="B186" s="13">
        <v>10</v>
      </c>
      <c r="C186" s="7" t="s">
        <v>230</v>
      </c>
      <c r="D186" s="36" t="s">
        <v>120</v>
      </c>
      <c r="E186" s="38">
        <v>9.65</v>
      </c>
      <c r="F186" s="10">
        <f t="shared" si="115"/>
        <v>40</v>
      </c>
      <c r="G186" s="38">
        <v>234</v>
      </c>
      <c r="H186" s="73">
        <f t="shared" si="116"/>
        <v>13</v>
      </c>
      <c r="I186" s="38">
        <v>20.6</v>
      </c>
      <c r="J186" s="73">
        <f t="shared" si="117"/>
        <v>101</v>
      </c>
      <c r="K186" s="38">
        <v>72.75</v>
      </c>
      <c r="L186" s="12">
        <f t="shared" si="118"/>
        <v>6</v>
      </c>
      <c r="M186" s="73">
        <f t="shared" si="119"/>
        <v>160</v>
      </c>
      <c r="N186" s="31">
        <f t="shared" si="121"/>
        <v>14</v>
      </c>
      <c r="O186">
        <f t="shared" si="120"/>
        <v>40</v>
      </c>
      <c r="P186" s="32">
        <v>0</v>
      </c>
      <c r="Q186" s="73">
        <f t="shared" si="122"/>
        <v>40</v>
      </c>
      <c r="R186" s="32">
        <v>0</v>
      </c>
      <c r="S186" s="73">
        <f t="shared" si="123"/>
        <v>13</v>
      </c>
      <c r="T186" s="32">
        <v>0</v>
      </c>
      <c r="U186" s="73">
        <f t="shared" si="124"/>
        <v>101</v>
      </c>
      <c r="V186" s="32">
        <f t="shared" si="125"/>
        <v>6</v>
      </c>
      <c r="W186" s="33">
        <f t="shared" si="126"/>
        <v>6</v>
      </c>
    </row>
    <row r="187" spans="2:23" ht="15" customHeight="1" x14ac:dyDescent="0.2">
      <c r="B187" s="6">
        <v>11</v>
      </c>
      <c r="C187" s="15" t="s">
        <v>231</v>
      </c>
      <c r="D187" s="36" t="s">
        <v>120</v>
      </c>
      <c r="E187" s="38">
        <v>10</v>
      </c>
      <c r="F187" s="10">
        <f t="shared" si="115"/>
        <v>19</v>
      </c>
      <c r="G187" s="38">
        <v>234</v>
      </c>
      <c r="H187" s="73">
        <f t="shared" si="116"/>
        <v>13</v>
      </c>
      <c r="I187" s="38">
        <v>18.649999999999999</v>
      </c>
      <c r="J187" s="73">
        <f t="shared" si="117"/>
        <v>85</v>
      </c>
      <c r="K187" s="38">
        <v>81.459999999999994</v>
      </c>
      <c r="L187" s="12">
        <f t="shared" si="118"/>
        <v>0</v>
      </c>
      <c r="M187" s="73">
        <f t="shared" si="119"/>
        <v>117</v>
      </c>
      <c r="N187" s="31">
        <f t="shared" si="121"/>
        <v>17</v>
      </c>
      <c r="O187">
        <f t="shared" si="120"/>
        <v>19</v>
      </c>
      <c r="P187" s="32">
        <v>0</v>
      </c>
      <c r="Q187" s="73">
        <f t="shared" si="122"/>
        <v>19</v>
      </c>
      <c r="R187" s="32">
        <v>0</v>
      </c>
      <c r="S187" s="73">
        <f t="shared" si="123"/>
        <v>13</v>
      </c>
      <c r="T187" s="32">
        <v>0</v>
      </c>
      <c r="U187" s="73">
        <f t="shared" si="124"/>
        <v>85</v>
      </c>
      <c r="V187" s="32">
        <f t="shared" si="125"/>
        <v>0</v>
      </c>
      <c r="W187" s="33" t="e">
        <f t="shared" si="126"/>
        <v>#NUM!</v>
      </c>
    </row>
    <row r="188" spans="2:23" ht="15" customHeight="1" x14ac:dyDescent="0.2">
      <c r="B188" s="13">
        <v>12</v>
      </c>
      <c r="C188" s="82" t="s">
        <v>281</v>
      </c>
      <c r="D188" s="36" t="s">
        <v>120</v>
      </c>
      <c r="E188" s="38">
        <v>8.64</v>
      </c>
      <c r="F188" s="10">
        <f t="shared" si="115"/>
        <v>135</v>
      </c>
      <c r="G188" s="38">
        <v>340</v>
      </c>
      <c r="H188" s="73">
        <f t="shared" si="116"/>
        <v>174</v>
      </c>
      <c r="I188" s="38">
        <v>34.799999999999997</v>
      </c>
      <c r="J188" s="73">
        <f t="shared" si="117"/>
        <v>217</v>
      </c>
      <c r="K188" s="38">
        <v>59.9</v>
      </c>
      <c r="L188" s="12">
        <f t="shared" si="118"/>
        <v>209</v>
      </c>
      <c r="M188" s="73">
        <f t="shared" si="119"/>
        <v>735</v>
      </c>
      <c r="N188" s="31">
        <f t="shared" si="121"/>
        <v>3</v>
      </c>
      <c r="O188">
        <f t="shared" si="120"/>
        <v>135</v>
      </c>
      <c r="P188" s="32">
        <v>0</v>
      </c>
      <c r="Q188" s="73">
        <f t="shared" si="122"/>
        <v>135</v>
      </c>
      <c r="R188" s="32">
        <v>0</v>
      </c>
      <c r="S188" s="73">
        <f t="shared" si="123"/>
        <v>174</v>
      </c>
      <c r="T188" s="32">
        <v>0</v>
      </c>
      <c r="U188" s="73">
        <f t="shared" si="124"/>
        <v>217</v>
      </c>
      <c r="V188" s="32">
        <f t="shared" si="125"/>
        <v>209</v>
      </c>
      <c r="W188" s="33">
        <f t="shared" si="126"/>
        <v>209</v>
      </c>
    </row>
    <row r="189" spans="2:23" ht="15" customHeight="1" x14ac:dyDescent="0.2">
      <c r="B189" s="6">
        <v>13</v>
      </c>
      <c r="C189" s="7" t="s">
        <v>232</v>
      </c>
      <c r="D189" s="36" t="s">
        <v>120</v>
      </c>
      <c r="E189" s="38"/>
      <c r="F189" s="10">
        <f t="shared" si="115"/>
        <v>0</v>
      </c>
      <c r="G189" s="38"/>
      <c r="H189" s="73">
        <f t="shared" si="116"/>
        <v>0</v>
      </c>
      <c r="I189" s="38"/>
      <c r="J189" s="73">
        <f t="shared" si="117"/>
        <v>0</v>
      </c>
      <c r="K189" s="38"/>
      <c r="L189" s="12">
        <f t="shared" si="118"/>
        <v>0</v>
      </c>
      <c r="M189" s="73">
        <f t="shared" si="119"/>
        <v>0</v>
      </c>
      <c r="N189" s="31">
        <f t="shared" si="121"/>
        <v>22</v>
      </c>
      <c r="O189">
        <f t="shared" si="120"/>
        <v>2674</v>
      </c>
      <c r="P189" s="32">
        <v>0</v>
      </c>
      <c r="Q189" s="73">
        <f t="shared" si="122"/>
        <v>2674</v>
      </c>
      <c r="R189" s="32">
        <v>0</v>
      </c>
      <c r="S189" s="73" t="e">
        <f t="shared" si="123"/>
        <v>#NUM!</v>
      </c>
      <c r="T189" s="32">
        <v>0</v>
      </c>
      <c r="U189" s="73" t="e">
        <f t="shared" si="124"/>
        <v>#NUM!</v>
      </c>
      <c r="V189" s="32">
        <f t="shared" si="125"/>
        <v>3808</v>
      </c>
      <c r="W189" s="33">
        <f t="shared" si="126"/>
        <v>3808</v>
      </c>
    </row>
    <row r="190" spans="2:23" ht="15" customHeight="1" x14ac:dyDescent="0.2">
      <c r="B190" s="13">
        <v>14</v>
      </c>
      <c r="C190" s="7" t="s">
        <v>233</v>
      </c>
      <c r="D190" s="8" t="s">
        <v>121</v>
      </c>
      <c r="E190" s="38">
        <v>11.35</v>
      </c>
      <c r="F190" s="10">
        <f t="shared" si="115"/>
        <v>0</v>
      </c>
      <c r="G190" s="38">
        <v>246</v>
      </c>
      <c r="H190" s="73">
        <f t="shared" si="116"/>
        <v>26</v>
      </c>
      <c r="I190" s="38">
        <v>14.67</v>
      </c>
      <c r="J190" s="73">
        <f t="shared" si="117"/>
        <v>53</v>
      </c>
      <c r="K190" s="38">
        <v>88.01</v>
      </c>
      <c r="L190" s="12">
        <f t="shared" si="118"/>
        <v>0</v>
      </c>
      <c r="M190" s="73">
        <f t="shared" si="119"/>
        <v>79</v>
      </c>
      <c r="N190" s="31">
        <f t="shared" si="121"/>
        <v>20</v>
      </c>
      <c r="O190">
        <f t="shared" si="120"/>
        <v>0</v>
      </c>
      <c r="P190" s="32">
        <v>0</v>
      </c>
      <c r="Q190" s="73" t="e">
        <f t="shared" si="122"/>
        <v>#NUM!</v>
      </c>
      <c r="R190" s="32">
        <v>0</v>
      </c>
      <c r="S190" s="73">
        <f t="shared" si="123"/>
        <v>26</v>
      </c>
      <c r="T190" s="32">
        <v>0</v>
      </c>
      <c r="U190" s="73">
        <f t="shared" si="124"/>
        <v>53</v>
      </c>
      <c r="V190" s="32">
        <f t="shared" si="125"/>
        <v>0</v>
      </c>
      <c r="W190" s="33" t="e">
        <f t="shared" si="126"/>
        <v>#NUM!</v>
      </c>
    </row>
    <row r="191" spans="2:23" ht="15" customHeight="1" x14ac:dyDescent="0.2">
      <c r="B191" s="6">
        <v>15</v>
      </c>
      <c r="C191" s="7" t="s">
        <v>234</v>
      </c>
      <c r="D191" s="8" t="s">
        <v>121</v>
      </c>
      <c r="E191" s="38">
        <v>10.69</v>
      </c>
      <c r="F191" s="10">
        <f t="shared" si="115"/>
        <v>0</v>
      </c>
      <c r="G191" s="38">
        <v>235</v>
      </c>
      <c r="H191" s="73">
        <f t="shared" si="116"/>
        <v>14</v>
      </c>
      <c r="I191" s="38">
        <v>12.69</v>
      </c>
      <c r="J191" s="73">
        <f t="shared" si="117"/>
        <v>37</v>
      </c>
      <c r="K191" s="38">
        <v>86.78</v>
      </c>
      <c r="L191" s="12">
        <f t="shared" si="118"/>
        <v>0</v>
      </c>
      <c r="M191" s="73">
        <f t="shared" si="119"/>
        <v>51</v>
      </c>
      <c r="N191" s="31">
        <f t="shared" si="121"/>
        <v>21</v>
      </c>
      <c r="O191">
        <f t="shared" si="120"/>
        <v>0</v>
      </c>
      <c r="P191" s="32">
        <v>0</v>
      </c>
      <c r="Q191" s="73">
        <f t="shared" si="122"/>
        <v>0</v>
      </c>
      <c r="R191" s="32">
        <v>0</v>
      </c>
      <c r="S191" s="73">
        <f t="shared" si="123"/>
        <v>14</v>
      </c>
      <c r="T191" s="32">
        <v>0</v>
      </c>
      <c r="U191" s="73">
        <f t="shared" si="124"/>
        <v>37</v>
      </c>
      <c r="V191" s="32">
        <f t="shared" si="125"/>
        <v>0</v>
      </c>
      <c r="W191" s="33" t="e">
        <f t="shared" si="126"/>
        <v>#NUM!</v>
      </c>
    </row>
    <row r="192" spans="2:23" ht="15" customHeight="1" x14ac:dyDescent="0.2">
      <c r="B192" s="13">
        <v>16</v>
      </c>
      <c r="C192" s="15" t="s">
        <v>235</v>
      </c>
      <c r="D192" s="8" t="s">
        <v>121</v>
      </c>
      <c r="E192" s="38">
        <v>8.58</v>
      </c>
      <c r="F192" s="10">
        <f t="shared" si="115"/>
        <v>142</v>
      </c>
      <c r="G192" s="38">
        <v>343</v>
      </c>
      <c r="H192" s="73">
        <f t="shared" si="116"/>
        <v>180</v>
      </c>
      <c r="I192" s="38">
        <v>30.43</v>
      </c>
      <c r="J192" s="73">
        <f t="shared" si="117"/>
        <v>182</v>
      </c>
      <c r="K192" s="38">
        <v>56.58</v>
      </c>
      <c r="L192" s="12">
        <f t="shared" si="118"/>
        <v>299</v>
      </c>
      <c r="M192" s="73">
        <f t="shared" si="119"/>
        <v>803</v>
      </c>
      <c r="N192" s="31">
        <f t="shared" si="121"/>
        <v>2</v>
      </c>
      <c r="O192">
        <f t="shared" si="120"/>
        <v>142</v>
      </c>
      <c r="P192" s="32">
        <v>0</v>
      </c>
      <c r="Q192" s="73">
        <f t="shared" si="122"/>
        <v>142</v>
      </c>
      <c r="R192" s="32">
        <v>0</v>
      </c>
      <c r="S192" s="73">
        <f t="shared" si="123"/>
        <v>180</v>
      </c>
      <c r="T192" s="32">
        <v>0</v>
      </c>
      <c r="U192" s="73">
        <f t="shared" si="124"/>
        <v>182</v>
      </c>
      <c r="V192" s="32">
        <f t="shared" si="125"/>
        <v>299</v>
      </c>
      <c r="W192" s="33">
        <f t="shared" si="126"/>
        <v>299</v>
      </c>
    </row>
    <row r="193" spans="2:23" ht="15" customHeight="1" x14ac:dyDescent="0.2">
      <c r="B193" s="6">
        <v>17</v>
      </c>
      <c r="C193" s="7" t="s">
        <v>236</v>
      </c>
      <c r="D193" s="8" t="s">
        <v>121</v>
      </c>
      <c r="E193" s="38">
        <v>8.94</v>
      </c>
      <c r="F193" s="10">
        <f t="shared" si="115"/>
        <v>101</v>
      </c>
      <c r="G193" s="38">
        <v>290</v>
      </c>
      <c r="H193" s="73">
        <f t="shared" si="116"/>
        <v>86</v>
      </c>
      <c r="I193" s="38">
        <v>29.43</v>
      </c>
      <c r="J193" s="73">
        <f t="shared" si="117"/>
        <v>173</v>
      </c>
      <c r="K193" s="38">
        <v>65.099999999999994</v>
      </c>
      <c r="L193" s="12">
        <f t="shared" si="118"/>
        <v>97</v>
      </c>
      <c r="M193" s="73">
        <f t="shared" si="119"/>
        <v>457</v>
      </c>
      <c r="N193" s="31">
        <f t="shared" si="121"/>
        <v>6</v>
      </c>
      <c r="O193">
        <f t="shared" si="120"/>
        <v>101</v>
      </c>
      <c r="P193" s="32">
        <v>0</v>
      </c>
      <c r="Q193" s="73">
        <f t="shared" si="122"/>
        <v>101</v>
      </c>
      <c r="R193" s="32">
        <v>0</v>
      </c>
      <c r="S193" s="73">
        <f t="shared" si="123"/>
        <v>86</v>
      </c>
      <c r="T193" s="32">
        <v>0</v>
      </c>
      <c r="U193" s="73">
        <f t="shared" si="124"/>
        <v>173</v>
      </c>
      <c r="V193" s="32">
        <f t="shared" si="125"/>
        <v>97</v>
      </c>
      <c r="W193" s="33">
        <f t="shared" si="126"/>
        <v>97</v>
      </c>
    </row>
    <row r="194" spans="2:23" ht="15" customHeight="1" x14ac:dyDescent="0.2">
      <c r="B194" s="13">
        <v>18</v>
      </c>
      <c r="C194" s="7" t="s">
        <v>237</v>
      </c>
      <c r="D194" s="8" t="s">
        <v>121</v>
      </c>
      <c r="E194" s="38"/>
      <c r="F194" s="10">
        <f t="shared" si="115"/>
        <v>0</v>
      </c>
      <c r="G194" s="38"/>
      <c r="H194" s="73">
        <f t="shared" si="116"/>
        <v>0</v>
      </c>
      <c r="I194" s="38"/>
      <c r="J194" s="73">
        <f t="shared" si="117"/>
        <v>0</v>
      </c>
      <c r="K194" s="38"/>
      <c r="L194" s="12">
        <f t="shared" si="118"/>
        <v>0</v>
      </c>
      <c r="M194" s="73">
        <f t="shared" si="119"/>
        <v>0</v>
      </c>
      <c r="N194" s="31">
        <f t="shared" si="121"/>
        <v>22</v>
      </c>
      <c r="O194">
        <f t="shared" si="120"/>
        <v>2674</v>
      </c>
      <c r="P194" s="32">
        <v>0</v>
      </c>
      <c r="Q194" s="73">
        <f t="shared" si="122"/>
        <v>2674</v>
      </c>
      <c r="R194" s="32">
        <v>0</v>
      </c>
      <c r="S194" s="73" t="e">
        <f t="shared" si="123"/>
        <v>#NUM!</v>
      </c>
      <c r="T194" s="32">
        <v>0</v>
      </c>
      <c r="U194" s="73" t="e">
        <f t="shared" si="124"/>
        <v>#NUM!</v>
      </c>
      <c r="V194" s="32">
        <f t="shared" si="125"/>
        <v>3808</v>
      </c>
      <c r="W194" s="33">
        <f t="shared" si="126"/>
        <v>3808</v>
      </c>
    </row>
    <row r="195" spans="2:23" ht="15" x14ac:dyDescent="0.2">
      <c r="B195" s="6">
        <v>19</v>
      </c>
      <c r="C195" s="7" t="s">
        <v>238</v>
      </c>
      <c r="D195" s="8" t="s">
        <v>121</v>
      </c>
      <c r="E195" s="38"/>
      <c r="F195" s="10">
        <f t="shared" si="115"/>
        <v>0</v>
      </c>
      <c r="G195" s="38"/>
      <c r="H195" s="73">
        <f t="shared" si="116"/>
        <v>0</v>
      </c>
      <c r="I195" s="38"/>
      <c r="J195" s="73">
        <f t="shared" si="117"/>
        <v>0</v>
      </c>
      <c r="K195" s="38"/>
      <c r="L195" s="12">
        <f t="shared" si="118"/>
        <v>0</v>
      </c>
      <c r="M195" s="73">
        <f t="shared" si="119"/>
        <v>0</v>
      </c>
      <c r="N195" s="31">
        <f t="shared" si="121"/>
        <v>22</v>
      </c>
      <c r="O195">
        <f t="shared" si="120"/>
        <v>2674</v>
      </c>
      <c r="P195" s="32">
        <v>0</v>
      </c>
      <c r="Q195" s="73">
        <f t="shared" si="122"/>
        <v>2674</v>
      </c>
      <c r="R195" s="32">
        <v>0</v>
      </c>
      <c r="S195" s="73" t="e">
        <f t="shared" si="123"/>
        <v>#NUM!</v>
      </c>
      <c r="T195" s="32">
        <v>0</v>
      </c>
      <c r="U195" s="73" t="e">
        <f t="shared" si="124"/>
        <v>#NUM!</v>
      </c>
      <c r="V195" s="32">
        <f t="shared" si="125"/>
        <v>3808</v>
      </c>
      <c r="W195" s="33">
        <f t="shared" si="126"/>
        <v>3808</v>
      </c>
    </row>
    <row r="196" spans="2:23" ht="15" x14ac:dyDescent="0.2">
      <c r="B196" s="13">
        <v>20</v>
      </c>
      <c r="C196" s="7" t="s">
        <v>239</v>
      </c>
      <c r="D196" s="8" t="s">
        <v>121</v>
      </c>
      <c r="E196" s="38">
        <v>9.0500000000000007</v>
      </c>
      <c r="F196" s="10">
        <f t="shared" si="115"/>
        <v>90</v>
      </c>
      <c r="G196" s="38">
        <v>306</v>
      </c>
      <c r="H196" s="73">
        <f t="shared" si="116"/>
        <v>112</v>
      </c>
      <c r="I196" s="38">
        <v>32.700000000000003</v>
      </c>
      <c r="J196" s="73">
        <f t="shared" si="117"/>
        <v>200</v>
      </c>
      <c r="K196" s="38">
        <v>63.74</v>
      </c>
      <c r="L196" s="12">
        <f t="shared" si="118"/>
        <v>123</v>
      </c>
      <c r="M196" s="73">
        <f t="shared" si="119"/>
        <v>525</v>
      </c>
      <c r="N196" s="31">
        <f t="shared" si="121"/>
        <v>5</v>
      </c>
      <c r="O196">
        <f t="shared" si="120"/>
        <v>90</v>
      </c>
      <c r="P196" s="32">
        <v>0</v>
      </c>
      <c r="Q196" s="73">
        <f t="shared" si="122"/>
        <v>90</v>
      </c>
      <c r="R196" s="32">
        <v>0</v>
      </c>
      <c r="S196" s="73">
        <f t="shared" si="123"/>
        <v>112</v>
      </c>
      <c r="T196" s="32">
        <v>0</v>
      </c>
      <c r="U196" s="73">
        <f t="shared" si="124"/>
        <v>200</v>
      </c>
      <c r="V196" s="32">
        <f t="shared" si="125"/>
        <v>123</v>
      </c>
      <c r="W196" s="33">
        <f t="shared" si="126"/>
        <v>123</v>
      </c>
    </row>
    <row r="197" spans="2:23" ht="15" x14ac:dyDescent="0.2">
      <c r="B197" s="6">
        <v>21</v>
      </c>
      <c r="C197" s="7" t="s">
        <v>240</v>
      </c>
      <c r="D197" s="8" t="s">
        <v>121</v>
      </c>
      <c r="E197" s="38">
        <v>8.69</v>
      </c>
      <c r="F197" s="10">
        <f t="shared" si="115"/>
        <v>129</v>
      </c>
      <c r="G197" s="38">
        <v>262</v>
      </c>
      <c r="H197" s="73">
        <f t="shared" si="116"/>
        <v>45</v>
      </c>
      <c r="I197" s="38">
        <v>13.9</v>
      </c>
      <c r="J197" s="73">
        <f t="shared" si="117"/>
        <v>47</v>
      </c>
      <c r="K197" s="38">
        <v>60.38</v>
      </c>
      <c r="L197" s="12">
        <f t="shared" si="118"/>
        <v>197</v>
      </c>
      <c r="M197" s="73">
        <f t="shared" si="119"/>
        <v>418</v>
      </c>
      <c r="N197" s="31">
        <f t="shared" si="121"/>
        <v>7</v>
      </c>
      <c r="O197">
        <f t="shared" si="120"/>
        <v>129</v>
      </c>
      <c r="P197" s="32">
        <v>0</v>
      </c>
      <c r="Q197" s="73">
        <f t="shared" si="122"/>
        <v>129</v>
      </c>
      <c r="R197" s="32">
        <v>0</v>
      </c>
      <c r="S197" s="73">
        <f t="shared" si="123"/>
        <v>45</v>
      </c>
      <c r="T197" s="32">
        <v>0</v>
      </c>
      <c r="U197" s="73">
        <f t="shared" si="124"/>
        <v>47</v>
      </c>
      <c r="V197" s="32">
        <f t="shared" si="125"/>
        <v>197</v>
      </c>
      <c r="W197" s="33">
        <f t="shared" si="126"/>
        <v>197</v>
      </c>
    </row>
    <row r="198" spans="2:23" ht="15" x14ac:dyDescent="0.2">
      <c r="B198" s="13">
        <v>22</v>
      </c>
      <c r="C198" s="7" t="s">
        <v>241</v>
      </c>
      <c r="D198" s="8" t="s">
        <v>121</v>
      </c>
      <c r="E198" s="38">
        <v>9.25</v>
      </c>
      <c r="F198" s="10">
        <f t="shared" si="115"/>
        <v>71</v>
      </c>
      <c r="G198" s="38"/>
      <c r="H198" s="73">
        <f t="shared" si="116"/>
        <v>0</v>
      </c>
      <c r="I198" s="38">
        <v>13.47</v>
      </c>
      <c r="J198" s="73">
        <f t="shared" si="117"/>
        <v>43</v>
      </c>
      <c r="K198" s="38">
        <v>68.819999999999993</v>
      </c>
      <c r="L198" s="12">
        <f t="shared" si="118"/>
        <v>41</v>
      </c>
      <c r="M198" s="73">
        <f t="shared" si="119"/>
        <v>155</v>
      </c>
      <c r="N198" s="31">
        <f t="shared" si="121"/>
        <v>15</v>
      </c>
      <c r="O198">
        <f t="shared" si="120"/>
        <v>71</v>
      </c>
      <c r="P198" s="32">
        <v>0</v>
      </c>
      <c r="Q198" s="73">
        <f t="shared" si="122"/>
        <v>71</v>
      </c>
      <c r="R198" s="32">
        <v>0</v>
      </c>
      <c r="S198" s="73" t="e">
        <f t="shared" si="123"/>
        <v>#NUM!</v>
      </c>
      <c r="T198" s="32">
        <v>0</v>
      </c>
      <c r="U198" s="73">
        <f t="shared" si="124"/>
        <v>43</v>
      </c>
      <c r="V198" s="32">
        <f t="shared" si="125"/>
        <v>41</v>
      </c>
      <c r="W198" s="33">
        <f t="shared" si="126"/>
        <v>41</v>
      </c>
    </row>
    <row r="199" spans="2:23" ht="15" x14ac:dyDescent="0.2">
      <c r="B199" s="6">
        <v>23</v>
      </c>
      <c r="C199" s="17" t="s">
        <v>242</v>
      </c>
      <c r="D199" s="8" t="s">
        <v>121</v>
      </c>
      <c r="E199" s="38">
        <v>9.56</v>
      </c>
      <c r="F199" s="10">
        <f t="shared" si="115"/>
        <v>46</v>
      </c>
      <c r="G199" s="38">
        <v>266</v>
      </c>
      <c r="H199" s="73">
        <f t="shared" si="116"/>
        <v>50</v>
      </c>
      <c r="I199" s="38">
        <v>15.05</v>
      </c>
      <c r="J199" s="73">
        <f t="shared" si="117"/>
        <v>56</v>
      </c>
      <c r="K199" s="38">
        <v>72.14</v>
      </c>
      <c r="L199" s="12">
        <f t="shared" si="118"/>
        <v>10</v>
      </c>
      <c r="M199" s="73">
        <f t="shared" si="119"/>
        <v>162</v>
      </c>
      <c r="N199" s="31">
        <f t="shared" si="121"/>
        <v>13</v>
      </c>
      <c r="O199">
        <f t="shared" si="120"/>
        <v>46</v>
      </c>
      <c r="P199" s="32">
        <v>0</v>
      </c>
      <c r="Q199" s="73">
        <f t="shared" si="122"/>
        <v>46</v>
      </c>
      <c r="R199" s="32">
        <v>0</v>
      </c>
      <c r="S199" s="73">
        <f t="shared" si="123"/>
        <v>50</v>
      </c>
      <c r="T199" s="32">
        <v>0</v>
      </c>
      <c r="U199" s="73">
        <f t="shared" si="124"/>
        <v>56</v>
      </c>
      <c r="V199" s="32">
        <f t="shared" si="125"/>
        <v>10</v>
      </c>
      <c r="W199" s="33">
        <f t="shared" si="126"/>
        <v>10</v>
      </c>
    </row>
    <row r="200" spans="2:23" ht="15" x14ac:dyDescent="0.2">
      <c r="B200" s="13">
        <v>24</v>
      </c>
      <c r="C200" s="7" t="s">
        <v>243</v>
      </c>
      <c r="D200" s="8" t="s">
        <v>121</v>
      </c>
      <c r="E200" s="38">
        <v>8.9499999999999993</v>
      </c>
      <c r="F200" s="10">
        <f t="shared" si="115"/>
        <v>100</v>
      </c>
      <c r="G200" s="38">
        <v>302</v>
      </c>
      <c r="H200" s="73">
        <f t="shared" si="116"/>
        <v>105</v>
      </c>
      <c r="I200" s="38">
        <v>26.2</v>
      </c>
      <c r="J200" s="73">
        <f t="shared" si="117"/>
        <v>147</v>
      </c>
      <c r="K200" s="38">
        <v>56.83</v>
      </c>
      <c r="L200" s="12">
        <f t="shared" si="118"/>
        <v>292</v>
      </c>
      <c r="M200" s="73">
        <f t="shared" si="119"/>
        <v>644</v>
      </c>
      <c r="N200" s="31">
        <f t="shared" si="121"/>
        <v>4</v>
      </c>
      <c r="O200">
        <f t="shared" si="120"/>
        <v>100</v>
      </c>
      <c r="P200" s="32">
        <v>0</v>
      </c>
      <c r="Q200" s="73">
        <f t="shared" si="122"/>
        <v>100</v>
      </c>
      <c r="R200" s="32">
        <v>0</v>
      </c>
      <c r="S200" s="73">
        <f t="shared" si="123"/>
        <v>105</v>
      </c>
      <c r="T200" s="32">
        <v>0</v>
      </c>
      <c r="U200" s="73">
        <f t="shared" si="124"/>
        <v>147</v>
      </c>
      <c r="V200" s="32">
        <f t="shared" si="125"/>
        <v>292</v>
      </c>
      <c r="W200" s="33">
        <f t="shared" si="126"/>
        <v>292</v>
      </c>
    </row>
    <row r="201" spans="2:23" ht="15" x14ac:dyDescent="0.2">
      <c r="B201" s="6">
        <v>25</v>
      </c>
      <c r="C201" s="7" t="s">
        <v>245</v>
      </c>
      <c r="D201" s="8" t="s">
        <v>121</v>
      </c>
      <c r="E201" s="38">
        <v>8.64</v>
      </c>
      <c r="F201" s="10">
        <f t="shared" si="115"/>
        <v>135</v>
      </c>
      <c r="G201" s="38">
        <v>290</v>
      </c>
      <c r="H201" s="73">
        <f t="shared" si="116"/>
        <v>86</v>
      </c>
      <c r="I201" s="38">
        <v>15.15</v>
      </c>
      <c r="J201" s="73">
        <f t="shared" si="117"/>
        <v>57</v>
      </c>
      <c r="K201" s="38">
        <v>64.61</v>
      </c>
      <c r="L201" s="12">
        <f t="shared" si="118"/>
        <v>106</v>
      </c>
      <c r="M201" s="73">
        <f t="shared" si="119"/>
        <v>384</v>
      </c>
      <c r="N201" s="31">
        <f t="shared" si="121"/>
        <v>8</v>
      </c>
      <c r="O201">
        <f t="shared" si="120"/>
        <v>135</v>
      </c>
      <c r="P201" s="32">
        <v>0</v>
      </c>
      <c r="Q201" s="73">
        <f t="shared" si="122"/>
        <v>135</v>
      </c>
      <c r="R201" s="32">
        <v>0</v>
      </c>
      <c r="S201" s="73">
        <f t="shared" si="123"/>
        <v>86</v>
      </c>
      <c r="T201" s="32">
        <v>0</v>
      </c>
      <c r="U201" s="73">
        <f t="shared" si="124"/>
        <v>57</v>
      </c>
      <c r="V201" s="32">
        <f t="shared" si="125"/>
        <v>106</v>
      </c>
      <c r="W201" s="33">
        <f t="shared" si="126"/>
        <v>106</v>
      </c>
    </row>
    <row r="202" spans="2:23" ht="15" x14ac:dyDescent="0.2">
      <c r="B202" s="13">
        <v>26</v>
      </c>
      <c r="C202" s="7"/>
      <c r="D202" s="77"/>
      <c r="E202" s="38"/>
      <c r="F202" s="10">
        <f t="shared" si="115"/>
        <v>0</v>
      </c>
      <c r="G202" s="38"/>
      <c r="H202" s="73">
        <f t="shared" si="116"/>
        <v>0</v>
      </c>
      <c r="I202" s="38"/>
      <c r="J202" s="73">
        <f t="shared" si="117"/>
        <v>0</v>
      </c>
      <c r="K202" s="38"/>
      <c r="L202" s="12">
        <f t="shared" si="118"/>
        <v>0</v>
      </c>
      <c r="M202" s="73">
        <f t="shared" si="119"/>
        <v>0</v>
      </c>
      <c r="N202" s="31">
        <f t="shared" si="121"/>
        <v>22</v>
      </c>
      <c r="O202">
        <f t="shared" si="120"/>
        <v>2674</v>
      </c>
      <c r="P202" s="32">
        <v>0</v>
      </c>
      <c r="Q202" s="73">
        <f t="shared" si="122"/>
        <v>2674</v>
      </c>
      <c r="R202" s="32">
        <v>0</v>
      </c>
      <c r="S202" s="73" t="e">
        <f t="shared" si="123"/>
        <v>#NUM!</v>
      </c>
      <c r="T202" s="32">
        <v>0</v>
      </c>
      <c r="U202" s="73" t="e">
        <f t="shared" si="124"/>
        <v>#NUM!</v>
      </c>
      <c r="V202" s="32">
        <f t="shared" si="125"/>
        <v>3808</v>
      </c>
      <c r="W202" s="33">
        <f t="shared" si="126"/>
        <v>3808</v>
      </c>
    </row>
    <row r="203" spans="2:23" ht="15" x14ac:dyDescent="0.2">
      <c r="B203" s="6">
        <v>27</v>
      </c>
      <c r="C203" s="7"/>
      <c r="D203" s="77"/>
      <c r="E203" s="38"/>
      <c r="F203" s="10">
        <f t="shared" ref="F203:F211" si="127">IF(E203=0,P203,O203)</f>
        <v>0</v>
      </c>
      <c r="G203" s="38"/>
      <c r="H203" s="73">
        <f t="shared" ref="H203:H211" si="128">IF(G203&gt;213,S203,P203)</f>
        <v>0</v>
      </c>
      <c r="I203" s="38"/>
      <c r="J203" s="73">
        <f t="shared" ref="J203:J211" si="129">IF(I203&gt;7.98,U203,P203)</f>
        <v>0</v>
      </c>
      <c r="K203" s="38"/>
      <c r="L203" s="12">
        <f t="shared" ref="L203:L211" si="130">IF(K203=0,P203,V203)</f>
        <v>0</v>
      </c>
      <c r="M203" s="73">
        <f t="shared" ref="M203:M211" si="131">SUM(F203+H203+J203+L203)</f>
        <v>0</v>
      </c>
      <c r="N203" s="31">
        <f t="shared" si="121"/>
        <v>22</v>
      </c>
      <c r="O203">
        <f t="shared" ref="O203:O211" si="132">IF(E203&lt;10.7,Q203,P203)</f>
        <v>2674</v>
      </c>
      <c r="P203" s="32">
        <v>0</v>
      </c>
      <c r="Q203" s="73">
        <f t="shared" ref="Q203:Q211" si="133">TRUNC(36.6476*POWER(10.7-E203,1.81))</f>
        <v>2674</v>
      </c>
      <c r="R203" s="32">
        <v>0</v>
      </c>
      <c r="S203" s="73" t="e">
        <f t="shared" ref="S203:S211" si="134">TRUNC(0.188807*POWER(G203-213,1.41))</f>
        <v>#NUM!</v>
      </c>
      <c r="T203" s="32">
        <v>0</v>
      </c>
      <c r="U203" s="73" t="e">
        <f t="shared" ref="U203:U211" si="135">TRUNC(7.86*POWER(I203-7.98,1.01))</f>
        <v>#NUM!</v>
      </c>
      <c r="V203" s="32">
        <f t="shared" ref="V203:V211" si="136">IF(K203&lt;75,W203,P203)</f>
        <v>3808</v>
      </c>
      <c r="W203" s="33">
        <f t="shared" ref="W203:W211" si="137">TRUNC(1.53775*POWER(75-K203,1.81))</f>
        <v>3808</v>
      </c>
    </row>
    <row r="204" spans="2:23" ht="15" x14ac:dyDescent="0.2">
      <c r="B204" s="13">
        <v>28</v>
      </c>
      <c r="C204" s="7"/>
      <c r="D204" s="77"/>
      <c r="E204" s="38"/>
      <c r="F204" s="10">
        <f t="shared" si="127"/>
        <v>0</v>
      </c>
      <c r="G204" s="38"/>
      <c r="H204" s="73">
        <f t="shared" si="128"/>
        <v>0</v>
      </c>
      <c r="I204" s="38"/>
      <c r="J204" s="73">
        <f t="shared" si="129"/>
        <v>0</v>
      </c>
      <c r="K204" s="38"/>
      <c r="L204" s="12">
        <f t="shared" si="130"/>
        <v>0</v>
      </c>
      <c r="M204" s="73">
        <f t="shared" si="131"/>
        <v>0</v>
      </c>
      <c r="N204" s="31">
        <f t="shared" si="121"/>
        <v>22</v>
      </c>
      <c r="O204">
        <f t="shared" si="132"/>
        <v>2674</v>
      </c>
      <c r="P204" s="32">
        <v>0</v>
      </c>
      <c r="Q204" s="73">
        <f t="shared" si="133"/>
        <v>2674</v>
      </c>
      <c r="R204" s="32">
        <v>0</v>
      </c>
      <c r="S204" s="73" t="e">
        <f t="shared" si="134"/>
        <v>#NUM!</v>
      </c>
      <c r="T204" s="32">
        <v>0</v>
      </c>
      <c r="U204" s="73" t="e">
        <f t="shared" si="135"/>
        <v>#NUM!</v>
      </c>
      <c r="V204" s="32">
        <f t="shared" si="136"/>
        <v>3808</v>
      </c>
      <c r="W204" s="33">
        <f t="shared" si="137"/>
        <v>3808</v>
      </c>
    </row>
    <row r="205" spans="2:23" ht="15" x14ac:dyDescent="0.2">
      <c r="B205" s="6">
        <v>29</v>
      </c>
      <c r="C205" s="7"/>
      <c r="D205" s="77"/>
      <c r="E205" s="38"/>
      <c r="F205" s="10">
        <f t="shared" si="127"/>
        <v>0</v>
      </c>
      <c r="G205" s="38"/>
      <c r="H205" s="73">
        <f t="shared" si="128"/>
        <v>0</v>
      </c>
      <c r="I205" s="38"/>
      <c r="J205" s="73">
        <f t="shared" si="129"/>
        <v>0</v>
      </c>
      <c r="K205" s="38"/>
      <c r="L205" s="12">
        <f t="shared" si="130"/>
        <v>0</v>
      </c>
      <c r="M205" s="73">
        <f t="shared" si="131"/>
        <v>0</v>
      </c>
      <c r="N205" s="31">
        <f t="shared" si="121"/>
        <v>22</v>
      </c>
      <c r="O205">
        <f t="shared" si="132"/>
        <v>2674</v>
      </c>
      <c r="P205" s="32">
        <v>0</v>
      </c>
      <c r="Q205" s="73">
        <f t="shared" si="133"/>
        <v>2674</v>
      </c>
      <c r="R205" s="32">
        <v>0</v>
      </c>
      <c r="S205" s="73" t="e">
        <f t="shared" si="134"/>
        <v>#NUM!</v>
      </c>
      <c r="T205" s="32">
        <v>0</v>
      </c>
      <c r="U205" s="73" t="e">
        <f t="shared" si="135"/>
        <v>#NUM!</v>
      </c>
      <c r="V205" s="32">
        <f t="shared" si="136"/>
        <v>3808</v>
      </c>
      <c r="W205" s="33">
        <f t="shared" si="137"/>
        <v>3808</v>
      </c>
    </row>
    <row r="206" spans="2:23" ht="15" x14ac:dyDescent="0.2">
      <c r="B206" s="13">
        <v>30</v>
      </c>
      <c r="C206" s="7"/>
      <c r="D206" s="77"/>
      <c r="E206" s="38"/>
      <c r="F206" s="10">
        <f t="shared" si="127"/>
        <v>0</v>
      </c>
      <c r="G206" s="38"/>
      <c r="H206" s="73">
        <f t="shared" si="128"/>
        <v>0</v>
      </c>
      <c r="I206" s="38"/>
      <c r="J206" s="73">
        <f t="shared" si="129"/>
        <v>0</v>
      </c>
      <c r="K206" s="38"/>
      <c r="L206" s="12">
        <f t="shared" si="130"/>
        <v>0</v>
      </c>
      <c r="M206" s="73">
        <f t="shared" si="131"/>
        <v>0</v>
      </c>
      <c r="N206" s="31">
        <f t="shared" si="121"/>
        <v>22</v>
      </c>
      <c r="O206">
        <f t="shared" si="132"/>
        <v>2674</v>
      </c>
      <c r="P206" s="32">
        <v>0</v>
      </c>
      <c r="Q206" s="73">
        <f t="shared" si="133"/>
        <v>2674</v>
      </c>
      <c r="R206" s="32">
        <v>0</v>
      </c>
      <c r="S206" s="73" t="e">
        <f t="shared" si="134"/>
        <v>#NUM!</v>
      </c>
      <c r="T206" s="32">
        <v>0</v>
      </c>
      <c r="U206" s="73" t="e">
        <f t="shared" si="135"/>
        <v>#NUM!</v>
      </c>
      <c r="V206" s="32">
        <f t="shared" si="136"/>
        <v>3808</v>
      </c>
      <c r="W206" s="33">
        <f t="shared" si="137"/>
        <v>3808</v>
      </c>
    </row>
    <row r="207" spans="2:23" ht="15" x14ac:dyDescent="0.2">
      <c r="B207" s="6">
        <v>31</v>
      </c>
      <c r="C207" s="7"/>
      <c r="D207" s="77"/>
      <c r="E207" s="38"/>
      <c r="F207" s="10">
        <f t="shared" si="127"/>
        <v>0</v>
      </c>
      <c r="G207" s="38"/>
      <c r="H207" s="73">
        <f t="shared" si="128"/>
        <v>0</v>
      </c>
      <c r="I207" s="38"/>
      <c r="J207" s="73">
        <f t="shared" si="129"/>
        <v>0</v>
      </c>
      <c r="K207" s="38"/>
      <c r="L207" s="12">
        <f t="shared" si="130"/>
        <v>0</v>
      </c>
      <c r="M207" s="73">
        <f t="shared" si="131"/>
        <v>0</v>
      </c>
      <c r="N207" s="31">
        <f t="shared" si="121"/>
        <v>22</v>
      </c>
      <c r="O207">
        <f t="shared" si="132"/>
        <v>2674</v>
      </c>
      <c r="P207" s="32">
        <v>0</v>
      </c>
      <c r="Q207" s="73">
        <f t="shared" si="133"/>
        <v>2674</v>
      </c>
      <c r="R207" s="32">
        <v>0</v>
      </c>
      <c r="S207" s="73" t="e">
        <f t="shared" si="134"/>
        <v>#NUM!</v>
      </c>
      <c r="T207" s="32">
        <v>0</v>
      </c>
      <c r="U207" s="73" t="e">
        <f t="shared" si="135"/>
        <v>#NUM!</v>
      </c>
      <c r="V207" s="32">
        <f t="shared" si="136"/>
        <v>3808</v>
      </c>
      <c r="W207" s="33">
        <f t="shared" si="137"/>
        <v>3808</v>
      </c>
    </row>
    <row r="208" spans="2:23" ht="15" x14ac:dyDescent="0.2">
      <c r="B208" s="13">
        <v>32</v>
      </c>
      <c r="C208" s="17"/>
      <c r="D208" s="77"/>
      <c r="E208" s="38"/>
      <c r="F208" s="10">
        <f t="shared" si="127"/>
        <v>0</v>
      </c>
      <c r="G208" s="38"/>
      <c r="H208" s="73">
        <f t="shared" si="128"/>
        <v>0</v>
      </c>
      <c r="I208" s="38"/>
      <c r="J208" s="73">
        <f t="shared" si="129"/>
        <v>0</v>
      </c>
      <c r="K208" s="38"/>
      <c r="L208" s="12">
        <f t="shared" si="130"/>
        <v>0</v>
      </c>
      <c r="M208" s="73">
        <f t="shared" si="131"/>
        <v>0</v>
      </c>
      <c r="N208" s="31">
        <f t="shared" si="121"/>
        <v>22</v>
      </c>
      <c r="O208">
        <f t="shared" si="132"/>
        <v>2674</v>
      </c>
      <c r="P208" s="32">
        <v>0</v>
      </c>
      <c r="Q208" s="73">
        <f t="shared" si="133"/>
        <v>2674</v>
      </c>
      <c r="R208" s="32">
        <v>0</v>
      </c>
      <c r="S208" s="73" t="e">
        <f t="shared" si="134"/>
        <v>#NUM!</v>
      </c>
      <c r="T208" s="32">
        <v>0</v>
      </c>
      <c r="U208" s="73" t="e">
        <f t="shared" si="135"/>
        <v>#NUM!</v>
      </c>
      <c r="V208" s="32">
        <f t="shared" si="136"/>
        <v>3808</v>
      </c>
      <c r="W208" s="33">
        <f t="shared" si="137"/>
        <v>3808</v>
      </c>
    </row>
    <row r="209" spans="2:23" ht="15" x14ac:dyDescent="0.2">
      <c r="B209" s="6">
        <v>33</v>
      </c>
      <c r="C209" s="7"/>
      <c r="D209" s="77"/>
      <c r="E209" s="38"/>
      <c r="F209" s="10">
        <f t="shared" si="127"/>
        <v>0</v>
      </c>
      <c r="G209" s="38"/>
      <c r="H209" s="73">
        <f t="shared" si="128"/>
        <v>0</v>
      </c>
      <c r="I209" s="38"/>
      <c r="J209" s="73">
        <f t="shared" si="129"/>
        <v>0</v>
      </c>
      <c r="K209" s="38"/>
      <c r="L209" s="12">
        <f t="shared" si="130"/>
        <v>0</v>
      </c>
      <c r="M209" s="73">
        <f t="shared" si="131"/>
        <v>0</v>
      </c>
      <c r="N209" s="31">
        <f t="shared" si="121"/>
        <v>22</v>
      </c>
      <c r="O209">
        <f t="shared" si="132"/>
        <v>2674</v>
      </c>
      <c r="P209" s="32">
        <v>0</v>
      </c>
      <c r="Q209" s="73">
        <f t="shared" si="133"/>
        <v>2674</v>
      </c>
      <c r="R209" s="32">
        <v>0</v>
      </c>
      <c r="S209" s="73" t="e">
        <f t="shared" si="134"/>
        <v>#NUM!</v>
      </c>
      <c r="T209" s="32">
        <v>0</v>
      </c>
      <c r="U209" s="73" t="e">
        <f t="shared" si="135"/>
        <v>#NUM!</v>
      </c>
      <c r="V209" s="32">
        <f t="shared" si="136"/>
        <v>3808</v>
      </c>
      <c r="W209" s="33">
        <f t="shared" si="137"/>
        <v>3808</v>
      </c>
    </row>
    <row r="210" spans="2:23" ht="15" x14ac:dyDescent="0.2">
      <c r="B210" s="13">
        <v>34</v>
      </c>
      <c r="C210" s="78"/>
      <c r="D210" s="77"/>
      <c r="E210" s="38"/>
      <c r="F210" s="10">
        <f t="shared" si="127"/>
        <v>0</v>
      </c>
      <c r="G210" s="38"/>
      <c r="H210" s="73">
        <f t="shared" si="128"/>
        <v>0</v>
      </c>
      <c r="I210" s="38"/>
      <c r="J210" s="73">
        <f t="shared" si="129"/>
        <v>0</v>
      </c>
      <c r="K210" s="38"/>
      <c r="L210" s="12">
        <f t="shared" si="130"/>
        <v>0</v>
      </c>
      <c r="M210" s="73">
        <f t="shared" si="131"/>
        <v>0</v>
      </c>
      <c r="N210" s="31">
        <f t="shared" si="121"/>
        <v>22</v>
      </c>
      <c r="O210">
        <f t="shared" si="132"/>
        <v>2674</v>
      </c>
      <c r="P210" s="32">
        <v>0</v>
      </c>
      <c r="Q210" s="73">
        <f t="shared" si="133"/>
        <v>2674</v>
      </c>
      <c r="R210" s="32">
        <v>0</v>
      </c>
      <c r="S210" s="73" t="e">
        <f t="shared" si="134"/>
        <v>#NUM!</v>
      </c>
      <c r="T210" s="32">
        <v>0</v>
      </c>
      <c r="U210" s="73" t="e">
        <f t="shared" si="135"/>
        <v>#NUM!</v>
      </c>
      <c r="V210" s="32">
        <f t="shared" si="136"/>
        <v>3808</v>
      </c>
      <c r="W210" s="33">
        <f t="shared" si="137"/>
        <v>3808</v>
      </c>
    </row>
    <row r="211" spans="2:23" ht="15" customHeight="1" x14ac:dyDescent="0.2">
      <c r="B211" s="13">
        <v>12</v>
      </c>
      <c r="C211" s="75"/>
      <c r="D211" s="36"/>
      <c r="E211" s="38"/>
      <c r="F211" s="10">
        <f t="shared" si="127"/>
        <v>0</v>
      </c>
      <c r="G211" s="38"/>
      <c r="H211" s="73">
        <f t="shared" si="128"/>
        <v>0</v>
      </c>
      <c r="I211" s="38"/>
      <c r="J211" s="73">
        <f t="shared" si="129"/>
        <v>0</v>
      </c>
      <c r="K211" s="38"/>
      <c r="L211" s="12">
        <f t="shared" si="130"/>
        <v>0</v>
      </c>
      <c r="M211" s="73">
        <f t="shared" si="131"/>
        <v>0</v>
      </c>
      <c r="N211" s="31">
        <f t="shared" si="121"/>
        <v>22</v>
      </c>
      <c r="O211">
        <f t="shared" si="132"/>
        <v>2674</v>
      </c>
      <c r="P211" s="32">
        <v>0</v>
      </c>
      <c r="Q211" s="73">
        <f t="shared" si="133"/>
        <v>2674</v>
      </c>
      <c r="R211" s="32">
        <v>0</v>
      </c>
      <c r="S211" s="73" t="e">
        <f t="shared" si="134"/>
        <v>#NUM!</v>
      </c>
      <c r="T211" s="32">
        <v>0</v>
      </c>
      <c r="U211" s="73" t="e">
        <f t="shared" si="135"/>
        <v>#NUM!</v>
      </c>
      <c r="V211" s="32">
        <f t="shared" si="136"/>
        <v>3808</v>
      </c>
      <c r="W211" s="33">
        <f t="shared" si="137"/>
        <v>3808</v>
      </c>
    </row>
  </sheetData>
  <pageMargins left="0.75" right="0.75" top="1" bottom="1" header="0.4921259845" footer="0.492125984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8"/>
  <sheetViews>
    <sheetView workbookViewId="0">
      <selection activeCell="R24" sqref="R24"/>
    </sheetView>
  </sheetViews>
  <sheetFormatPr defaultColWidth="9.140625" defaultRowHeight="12.75" x14ac:dyDescent="0.2"/>
  <cols>
    <col min="1" max="1" width="9.140625" style="41"/>
    <col min="2" max="2" width="5.140625" style="42" customWidth="1"/>
    <col min="3" max="3" width="21.42578125" style="41" customWidth="1"/>
    <col min="4" max="13" width="8" style="41" customWidth="1"/>
    <col min="14" max="14" width="13.7109375" style="41" customWidth="1"/>
    <col min="15" max="16384" width="9.140625" style="41"/>
  </cols>
  <sheetData>
    <row r="1" spans="2:14" ht="26.25" x14ac:dyDescent="0.4">
      <c r="B1" s="83" t="s">
        <v>282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2:14" ht="15.75" x14ac:dyDescent="0.2">
      <c r="B3" s="90" t="s">
        <v>4</v>
      </c>
      <c r="C3" s="91"/>
      <c r="D3" s="84" t="s">
        <v>283</v>
      </c>
      <c r="E3" s="85"/>
      <c r="F3" s="86" t="s">
        <v>284</v>
      </c>
      <c r="G3" s="87"/>
      <c r="H3" s="85" t="s">
        <v>285</v>
      </c>
      <c r="I3" s="85"/>
      <c r="J3" s="86" t="s">
        <v>286</v>
      </c>
      <c r="K3" s="87"/>
      <c r="L3" s="86" t="s">
        <v>287</v>
      </c>
      <c r="M3" s="87"/>
      <c r="N3" s="88" t="s">
        <v>10</v>
      </c>
    </row>
    <row r="4" spans="2:14" ht="15.75" x14ac:dyDescent="0.2">
      <c r="B4" s="92"/>
      <c r="C4" s="93"/>
      <c r="D4" s="43" t="s">
        <v>288</v>
      </c>
      <c r="E4" s="44" t="s">
        <v>289</v>
      </c>
      <c r="F4" s="45" t="s">
        <v>288</v>
      </c>
      <c r="G4" s="44" t="s">
        <v>289</v>
      </c>
      <c r="H4" s="46" t="s">
        <v>288</v>
      </c>
      <c r="I4" s="44" t="s">
        <v>289</v>
      </c>
      <c r="J4" s="45" t="s">
        <v>288</v>
      </c>
      <c r="K4" s="44" t="s">
        <v>289</v>
      </c>
      <c r="L4" s="45" t="s">
        <v>288</v>
      </c>
      <c r="M4" s="44" t="s">
        <v>289</v>
      </c>
      <c r="N4" s="89"/>
    </row>
    <row r="5" spans="2:14" ht="18" customHeight="1" x14ac:dyDescent="0.25">
      <c r="B5" s="47">
        <v>1</v>
      </c>
      <c r="C5" s="48" t="s">
        <v>290</v>
      </c>
      <c r="D5" s="49">
        <f>[1]Hoši!M18</f>
        <v>310</v>
      </c>
      <c r="E5" s="50">
        <f>[1]Dívky!M19</f>
        <v>64</v>
      </c>
      <c r="F5" s="51">
        <f>[1]Hoši!M47</f>
        <v>442</v>
      </c>
      <c r="G5" s="52">
        <f>[1]Dívky!M49</f>
        <v>248</v>
      </c>
      <c r="H5" s="53">
        <f>[1]Hoši!M76</f>
        <v>503</v>
      </c>
      <c r="I5" s="50">
        <f>[1]Dívky!M79</f>
        <v>779</v>
      </c>
      <c r="J5" s="51">
        <f>[1]Hoši!M105</f>
        <v>1063</v>
      </c>
      <c r="K5" s="52">
        <f>[1]Dívky!M109</f>
        <v>938</v>
      </c>
      <c r="L5" s="51">
        <f>[1]Hoši!M134</f>
        <v>1638</v>
      </c>
      <c r="M5" s="52">
        <f>[1]Dívky!M139</f>
        <v>949</v>
      </c>
      <c r="N5" s="68">
        <f t="shared" ref="N5:N28" si="0">SUM(D5:M5)</f>
        <v>6934</v>
      </c>
    </row>
    <row r="6" spans="2:14" ht="18" customHeight="1" x14ac:dyDescent="0.25">
      <c r="B6" s="54">
        <v>2</v>
      </c>
      <c r="C6" s="55" t="s">
        <v>291</v>
      </c>
      <c r="D6" s="56">
        <f>[1]Hoši!M11</f>
        <v>407</v>
      </c>
      <c r="E6" s="57">
        <f>[1]Dívky!M12</f>
        <v>248</v>
      </c>
      <c r="F6" s="58">
        <f>[1]Hoši!M40</f>
        <v>584</v>
      </c>
      <c r="G6" s="59">
        <f>[1]Dívky!M42</f>
        <v>406</v>
      </c>
      <c r="H6" s="60">
        <f>[1]Hoši!M69</f>
        <v>827</v>
      </c>
      <c r="I6" s="57">
        <f>[1]Dívky!M72</f>
        <v>917</v>
      </c>
      <c r="J6" s="58">
        <f>[1]Hoši!M98</f>
        <v>902</v>
      </c>
      <c r="K6" s="59">
        <f>[1]Dívky!M102</f>
        <v>877</v>
      </c>
      <c r="L6" s="58">
        <f>[1]Hoši!M127</f>
        <v>766</v>
      </c>
      <c r="M6" s="59">
        <f>[1]Dívky!M132</f>
        <v>870</v>
      </c>
      <c r="N6" s="69">
        <f t="shared" si="0"/>
        <v>6804</v>
      </c>
    </row>
    <row r="7" spans="2:14" ht="18" customHeight="1" x14ac:dyDescent="0.25">
      <c r="B7" s="54">
        <v>3</v>
      </c>
      <c r="C7" s="55" t="s">
        <v>292</v>
      </c>
      <c r="D7" s="56">
        <f>[1]Hoši!M12</f>
        <v>235</v>
      </c>
      <c r="E7" s="57">
        <f>[1]Dívky!M13</f>
        <v>221</v>
      </c>
      <c r="F7" s="58">
        <f>[1]Hoši!M41</f>
        <v>564</v>
      </c>
      <c r="G7" s="59">
        <f>[1]Dívky!M43</f>
        <v>386</v>
      </c>
      <c r="H7" s="60">
        <f>[1]Hoši!M70</f>
        <v>296</v>
      </c>
      <c r="I7" s="57">
        <f>[1]Dívky!M73</f>
        <v>696</v>
      </c>
      <c r="J7" s="58">
        <f>[1]Hoši!M99</f>
        <v>984</v>
      </c>
      <c r="K7" s="59">
        <f>[1]Dívky!M103</f>
        <v>1040</v>
      </c>
      <c r="L7" s="58">
        <f>[1]Hoši!M128</f>
        <v>986</v>
      </c>
      <c r="M7" s="59">
        <f>[1]Dívky!M133</f>
        <v>937</v>
      </c>
      <c r="N7" s="69">
        <f t="shared" si="0"/>
        <v>6345</v>
      </c>
    </row>
    <row r="8" spans="2:14" ht="18" customHeight="1" x14ac:dyDescent="0.25">
      <c r="B8" s="54">
        <v>4</v>
      </c>
      <c r="C8" s="55" t="s">
        <v>293</v>
      </c>
      <c r="D8" s="56">
        <f>[1]Hoši!M13</f>
        <v>479</v>
      </c>
      <c r="E8" s="57">
        <f>[1]Dívky!M14</f>
        <v>142</v>
      </c>
      <c r="F8" s="58">
        <f>[1]Hoši!M42</f>
        <v>368</v>
      </c>
      <c r="G8" s="59">
        <f>[1]Dívky!M44</f>
        <v>413</v>
      </c>
      <c r="H8" s="60">
        <f>[1]Hoši!M71</f>
        <v>728</v>
      </c>
      <c r="I8" s="57">
        <f>[1]Dívky!M74</f>
        <v>866</v>
      </c>
      <c r="J8" s="58">
        <f>[1]Hoši!M100</f>
        <v>617</v>
      </c>
      <c r="K8" s="59">
        <f>[1]Dívky!M104</f>
        <v>577</v>
      </c>
      <c r="L8" s="58">
        <f>[1]Hoši!M129</f>
        <v>1135</v>
      </c>
      <c r="M8" s="59">
        <f>[1]Dívky!M134</f>
        <v>571</v>
      </c>
      <c r="N8" s="69">
        <f t="shared" si="0"/>
        <v>5896</v>
      </c>
    </row>
    <row r="9" spans="2:14" ht="18" customHeight="1" x14ac:dyDescent="0.25">
      <c r="B9" s="54">
        <v>5</v>
      </c>
      <c r="C9" s="55" t="s">
        <v>294</v>
      </c>
      <c r="D9" s="56">
        <f>[1]Hoši!M6</f>
        <v>115</v>
      </c>
      <c r="E9" s="57">
        <f>[1]Dívky!M7</f>
        <v>157</v>
      </c>
      <c r="F9" s="58">
        <f>[1]Hoši!M35</f>
        <v>389</v>
      </c>
      <c r="G9" s="59">
        <f>[1]Dívky!M37</f>
        <v>0</v>
      </c>
      <c r="H9" s="60">
        <f>[1]Hoši!M64</f>
        <v>649</v>
      </c>
      <c r="I9" s="57">
        <f>[1]Dívky!M67</f>
        <v>945</v>
      </c>
      <c r="J9" s="58">
        <f>[1]Hoši!M93</f>
        <v>443</v>
      </c>
      <c r="K9" s="59">
        <f>[1]Dívky!M97</f>
        <v>338</v>
      </c>
      <c r="L9" s="58">
        <f>[1]Hoši!M122</f>
        <v>1097</v>
      </c>
      <c r="M9" s="59">
        <f>[1]Dívky!M127</f>
        <v>1003</v>
      </c>
      <c r="N9" s="69">
        <f t="shared" si="0"/>
        <v>5136</v>
      </c>
    </row>
    <row r="10" spans="2:14" ht="18" customHeight="1" x14ac:dyDescent="0.25">
      <c r="B10" s="54">
        <v>6</v>
      </c>
      <c r="C10" s="55" t="s">
        <v>295</v>
      </c>
      <c r="D10" s="56">
        <f>[1]Hoši!M14</f>
        <v>268</v>
      </c>
      <c r="E10" s="57">
        <f>[1]Dívky!M15</f>
        <v>255</v>
      </c>
      <c r="F10" s="58">
        <f>[1]Hoši!M43</f>
        <v>497</v>
      </c>
      <c r="G10" s="59">
        <f>[1]Dívky!M45</f>
        <v>302</v>
      </c>
      <c r="H10" s="60">
        <f>[1]Hoši!M72</f>
        <v>772</v>
      </c>
      <c r="I10" s="57">
        <f>[1]Dívky!M75</f>
        <v>318</v>
      </c>
      <c r="J10" s="58">
        <f>[1]Hoši!M101</f>
        <v>517</v>
      </c>
      <c r="K10" s="59">
        <f>[1]Dívky!M105</f>
        <v>910</v>
      </c>
      <c r="L10" s="58">
        <f>[1]Hoši!M130</f>
        <v>477</v>
      </c>
      <c r="M10" s="59">
        <f>[1]Dívky!M135</f>
        <v>528</v>
      </c>
      <c r="N10" s="69">
        <f t="shared" si="0"/>
        <v>4844</v>
      </c>
    </row>
    <row r="11" spans="2:14" ht="18" customHeight="1" x14ac:dyDescent="0.25">
      <c r="B11" s="54">
        <v>7</v>
      </c>
      <c r="C11" s="55" t="s">
        <v>296</v>
      </c>
      <c r="D11" s="56">
        <f>[1]Hoši!M23</f>
        <v>46</v>
      </c>
      <c r="E11" s="57">
        <f>[1]Dívky!M24</f>
        <v>138</v>
      </c>
      <c r="F11" s="58">
        <f>[1]Hoši!M52</f>
        <v>224</v>
      </c>
      <c r="G11" s="59">
        <f>[1]Dívky!M54</f>
        <v>326</v>
      </c>
      <c r="H11" s="60">
        <f>[1]Hoši!M81</f>
        <v>299</v>
      </c>
      <c r="I11" s="57">
        <f>[1]Dívky!M84</f>
        <v>419</v>
      </c>
      <c r="J11" s="58">
        <f>[1]Hoši!M110</f>
        <v>875</v>
      </c>
      <c r="K11" s="59">
        <f>[1]Dívky!M114</f>
        <v>592</v>
      </c>
      <c r="L11" s="58">
        <f>[1]Hoši!M139</f>
        <v>1056</v>
      </c>
      <c r="M11" s="59">
        <f>[1]Dívky!M144</f>
        <v>816</v>
      </c>
      <c r="N11" s="69">
        <f t="shared" si="0"/>
        <v>4791</v>
      </c>
    </row>
    <row r="12" spans="2:14" ht="18" customHeight="1" x14ac:dyDescent="0.25">
      <c r="B12" s="54">
        <v>8</v>
      </c>
      <c r="C12" s="55" t="s">
        <v>297</v>
      </c>
      <c r="D12" s="56">
        <f>[1]Hoši!M5</f>
        <v>59</v>
      </c>
      <c r="E12" s="57">
        <f>[1]Dívky!M6</f>
        <v>80</v>
      </c>
      <c r="F12" s="58">
        <f>[1]Hoši!M34</f>
        <v>234</v>
      </c>
      <c r="G12" s="59">
        <f>[1]Dívky!M36</f>
        <v>180</v>
      </c>
      <c r="H12" s="60">
        <f>[1]Hoši!M63</f>
        <v>438</v>
      </c>
      <c r="I12" s="57">
        <f>[1]Dívky!M66</f>
        <v>537</v>
      </c>
      <c r="J12" s="58">
        <f>[1]Hoši!M92</f>
        <v>841</v>
      </c>
      <c r="K12" s="59">
        <f>[1]Dívky!M96</f>
        <v>502</v>
      </c>
      <c r="L12" s="58">
        <f>[1]Hoši!M121</f>
        <v>834</v>
      </c>
      <c r="M12" s="59">
        <f>[1]Dívky!M126</f>
        <v>959</v>
      </c>
      <c r="N12" s="69">
        <f t="shared" si="0"/>
        <v>4664</v>
      </c>
    </row>
    <row r="13" spans="2:14" ht="18" customHeight="1" x14ac:dyDescent="0.25">
      <c r="B13" s="54">
        <v>9</v>
      </c>
      <c r="C13" s="55" t="s">
        <v>298</v>
      </c>
      <c r="D13" s="56">
        <f>[1]Hoši!M19</f>
        <v>336</v>
      </c>
      <c r="E13" s="57">
        <f>[1]Dívky!M20</f>
        <v>116</v>
      </c>
      <c r="F13" s="58">
        <f>[1]Hoši!M48</f>
        <v>546</v>
      </c>
      <c r="G13" s="59">
        <f>[1]Dívky!M50</f>
        <v>147</v>
      </c>
      <c r="H13" s="60">
        <f>[1]Hoši!M77</f>
        <v>529</v>
      </c>
      <c r="I13" s="57">
        <f>[1]Dívky!M80</f>
        <v>241</v>
      </c>
      <c r="J13" s="58">
        <f>[1]Hoši!M106</f>
        <v>786</v>
      </c>
      <c r="K13" s="59">
        <f>[1]Dívky!M110</f>
        <v>576</v>
      </c>
      <c r="L13" s="58">
        <f>[1]Hoši!M135</f>
        <v>445</v>
      </c>
      <c r="M13" s="59">
        <f>[1]Dívky!M140</f>
        <v>775</v>
      </c>
      <c r="N13" s="69">
        <f t="shared" si="0"/>
        <v>4497</v>
      </c>
    </row>
    <row r="14" spans="2:14" ht="18" customHeight="1" x14ac:dyDescent="0.25">
      <c r="B14" s="54">
        <v>10</v>
      </c>
      <c r="C14" s="55" t="s">
        <v>299</v>
      </c>
      <c r="D14" s="56">
        <f>[1]Hoši!M20</f>
        <v>162</v>
      </c>
      <c r="E14" s="57">
        <f>[1]Dívky!M21</f>
        <v>232</v>
      </c>
      <c r="F14" s="58">
        <f>[1]Hoši!M49</f>
        <v>215</v>
      </c>
      <c r="G14" s="59">
        <f>[1]Dívky!M51</f>
        <v>376</v>
      </c>
      <c r="H14" s="60">
        <f>[1]Hoši!M78</f>
        <v>360</v>
      </c>
      <c r="I14" s="57">
        <f>[1]Dívky!M81</f>
        <v>592</v>
      </c>
      <c r="J14" s="58">
        <f>[1]Hoši!M107</f>
        <v>770</v>
      </c>
      <c r="K14" s="59">
        <f>[1]Dívky!M111</f>
        <v>246</v>
      </c>
      <c r="L14" s="58">
        <f>[1]Hoši!M136</f>
        <v>879</v>
      </c>
      <c r="M14" s="59">
        <f>[1]Dívky!M141</f>
        <v>476</v>
      </c>
      <c r="N14" s="69">
        <f t="shared" si="0"/>
        <v>4308</v>
      </c>
    </row>
    <row r="15" spans="2:14" ht="18" customHeight="1" x14ac:dyDescent="0.25">
      <c r="B15" s="54">
        <v>11</v>
      </c>
      <c r="C15" s="55" t="s">
        <v>300</v>
      </c>
      <c r="D15" s="56">
        <f>[1]Hoši!M7</f>
        <v>230</v>
      </c>
      <c r="E15" s="57">
        <f>[1]Dívky!M8</f>
        <v>108</v>
      </c>
      <c r="F15" s="58">
        <f>[1]Hoši!M36</f>
        <v>449</v>
      </c>
      <c r="G15" s="59">
        <f>[1]Dívky!M38</f>
        <v>333</v>
      </c>
      <c r="H15" s="60">
        <f>[1]Hoši!M65</f>
        <v>396</v>
      </c>
      <c r="I15" s="57">
        <f>[1]Dívky!M68</f>
        <v>327</v>
      </c>
      <c r="J15" s="58">
        <f>[1]Hoši!M94</f>
        <v>522</v>
      </c>
      <c r="K15" s="59">
        <f>[1]Dívky!M98</f>
        <v>220</v>
      </c>
      <c r="L15" s="58">
        <f>[1]Hoši!M123</f>
        <v>690</v>
      </c>
      <c r="M15" s="59">
        <f>[1]Dívky!M128</f>
        <v>700</v>
      </c>
      <c r="N15" s="69">
        <f t="shared" si="0"/>
        <v>3975</v>
      </c>
    </row>
    <row r="16" spans="2:14" ht="18" customHeight="1" x14ac:dyDescent="0.25">
      <c r="B16" s="54">
        <v>12</v>
      </c>
      <c r="C16" s="55" t="s">
        <v>301</v>
      </c>
      <c r="D16" s="56">
        <f>[1]Hoši!M21</f>
        <v>22</v>
      </c>
      <c r="E16" s="57">
        <f>[1]Dívky!M22</f>
        <v>123</v>
      </c>
      <c r="F16" s="58">
        <f>[1]Hoši!M50</f>
        <v>206</v>
      </c>
      <c r="G16" s="59">
        <f>[1]Dívky!M52</f>
        <v>140</v>
      </c>
      <c r="H16" s="60">
        <f>[1]Hoši!M79</f>
        <v>501</v>
      </c>
      <c r="I16" s="57">
        <f>[1]Dívky!M82</f>
        <v>755</v>
      </c>
      <c r="J16" s="58">
        <f>[1]Hoši!M108</f>
        <v>286</v>
      </c>
      <c r="K16" s="59">
        <f>[1]Dívky!M112</f>
        <v>195</v>
      </c>
      <c r="L16" s="58">
        <f>[1]Hoši!M137</f>
        <v>771</v>
      </c>
      <c r="M16" s="59">
        <f>[1]Dívky!M142</f>
        <v>694</v>
      </c>
      <c r="N16" s="69">
        <f t="shared" si="0"/>
        <v>3693</v>
      </c>
    </row>
    <row r="17" spans="2:14" ht="18" customHeight="1" x14ac:dyDescent="0.25">
      <c r="B17" s="54">
        <v>13</v>
      </c>
      <c r="C17" s="55" t="s">
        <v>302</v>
      </c>
      <c r="D17" s="56">
        <f>[1]Hoši!M28</f>
        <v>17</v>
      </c>
      <c r="E17" s="57">
        <f>[1]Dívky!M29</f>
        <v>39</v>
      </c>
      <c r="F17" s="58">
        <f>[1]Hoši!M57</f>
        <v>240</v>
      </c>
      <c r="G17" s="59">
        <f>[1]Dívky!M59</f>
        <v>189</v>
      </c>
      <c r="H17" s="60">
        <f>[1]Hoši!M86</f>
        <v>413</v>
      </c>
      <c r="I17" s="57">
        <f>[1]Dívky!M89</f>
        <v>656</v>
      </c>
      <c r="J17" s="58">
        <f>[1]Hoši!M115</f>
        <v>671</v>
      </c>
      <c r="K17" s="59">
        <f>[1]Dívky!M119</f>
        <v>342</v>
      </c>
      <c r="L17" s="58">
        <f>[1]Hoši!M144</f>
        <v>529</v>
      </c>
      <c r="M17" s="59">
        <f>[1]Dívky!M149</f>
        <v>424</v>
      </c>
      <c r="N17" s="69">
        <f t="shared" si="0"/>
        <v>3520</v>
      </c>
    </row>
    <row r="18" spans="2:14" ht="18" customHeight="1" x14ac:dyDescent="0.25">
      <c r="B18" s="54">
        <v>14</v>
      </c>
      <c r="C18" s="55" t="s">
        <v>303</v>
      </c>
      <c r="D18" s="56">
        <f>[1]Hoši!M26</f>
        <v>35</v>
      </c>
      <c r="E18" s="57">
        <f>[1]Dívky!M27</f>
        <v>0</v>
      </c>
      <c r="F18" s="58">
        <f>[1]Hoši!M55</f>
        <v>147</v>
      </c>
      <c r="G18" s="59">
        <f>[1]Dívky!M57</f>
        <v>125</v>
      </c>
      <c r="H18" s="60">
        <f>[1]Hoši!M84</f>
        <v>187</v>
      </c>
      <c r="I18" s="57">
        <f>[1]Dívky!M87</f>
        <v>218</v>
      </c>
      <c r="J18" s="58">
        <f>[1]Hoši!M113</f>
        <v>507</v>
      </c>
      <c r="K18" s="59">
        <f>[1]Dívky!M117</f>
        <v>292</v>
      </c>
      <c r="L18" s="58">
        <f>[1]Hoši!M142</f>
        <v>474</v>
      </c>
      <c r="M18" s="59">
        <f>[1]Dívky!M147</f>
        <v>0</v>
      </c>
      <c r="N18" s="69">
        <f t="shared" si="0"/>
        <v>1985</v>
      </c>
    </row>
    <row r="19" spans="2:14" ht="18" customHeight="1" x14ac:dyDescent="0.25">
      <c r="B19" s="54">
        <v>15</v>
      </c>
      <c r="C19" s="55" t="s">
        <v>304</v>
      </c>
      <c r="D19" s="56">
        <f>[1]Hoši!M24</f>
        <v>35</v>
      </c>
      <c r="E19" s="57">
        <f>[1]Dívky!M25</f>
        <v>0</v>
      </c>
      <c r="F19" s="58">
        <f>[1]Hoši!M53</f>
        <v>0</v>
      </c>
      <c r="G19" s="59">
        <f>[1]Dívky!M55</f>
        <v>0</v>
      </c>
      <c r="H19" s="60">
        <f>[1]Hoši!M82</f>
        <v>833</v>
      </c>
      <c r="I19" s="57">
        <f>[1]Dívky!M85</f>
        <v>0</v>
      </c>
      <c r="J19" s="58">
        <f>[1]Hoši!M111</f>
        <v>0</v>
      </c>
      <c r="K19" s="59">
        <f>[1]Dívky!M115</f>
        <v>665</v>
      </c>
      <c r="L19" s="58">
        <f>[1]Hoši!M140</f>
        <v>0</v>
      </c>
      <c r="M19" s="59">
        <f>[1]Dívky!M145</f>
        <v>0</v>
      </c>
      <c r="N19" s="69">
        <f t="shared" si="0"/>
        <v>1533</v>
      </c>
    </row>
    <row r="20" spans="2:14" ht="18" customHeight="1" x14ac:dyDescent="0.25">
      <c r="B20" s="54">
        <v>16</v>
      </c>
      <c r="C20" s="55" t="s">
        <v>305</v>
      </c>
      <c r="D20" s="56">
        <f>[1]Hoši!M8</f>
        <v>0</v>
      </c>
      <c r="E20" s="57">
        <f>[1]Dívky!M9</f>
        <v>0</v>
      </c>
      <c r="F20" s="58">
        <f>[1]Hoši!M37</f>
        <v>0</v>
      </c>
      <c r="G20" s="59">
        <f>[1]Dívky!M39</f>
        <v>0</v>
      </c>
      <c r="H20" s="60">
        <f>[1]Hoši!M66</f>
        <v>0</v>
      </c>
      <c r="I20" s="57">
        <f>[1]Dívky!M69</f>
        <v>0</v>
      </c>
      <c r="J20" s="58">
        <f>[1]Hoši!M95</f>
        <v>0</v>
      </c>
      <c r="K20" s="59">
        <f>[1]Dívky!M99</f>
        <v>0</v>
      </c>
      <c r="L20" s="58">
        <f>[1]Hoši!M124</f>
        <v>0</v>
      </c>
      <c r="M20" s="59">
        <f>[1]Dívky!M129</f>
        <v>0</v>
      </c>
      <c r="N20" s="69">
        <f t="shared" si="0"/>
        <v>0</v>
      </c>
    </row>
    <row r="21" spans="2:14" ht="18" customHeight="1" x14ac:dyDescent="0.25">
      <c r="B21" s="54">
        <v>17</v>
      </c>
      <c r="C21" s="55" t="s">
        <v>306</v>
      </c>
      <c r="D21" s="56">
        <f>[1]Hoši!M9</f>
        <v>0</v>
      </c>
      <c r="E21" s="57">
        <f>[1]Dívky!M10</f>
        <v>0</v>
      </c>
      <c r="F21" s="58">
        <f>[1]Hoši!M38</f>
        <v>0</v>
      </c>
      <c r="G21" s="59">
        <f>[1]Dívky!M40</f>
        <v>0</v>
      </c>
      <c r="H21" s="60">
        <f>[1]Hoši!M67</f>
        <v>0</v>
      </c>
      <c r="I21" s="57">
        <f>[1]Dívky!M70</f>
        <v>0</v>
      </c>
      <c r="J21" s="58">
        <f>[1]Hoši!M96</f>
        <v>0</v>
      </c>
      <c r="K21" s="59">
        <f>[1]Dívky!M100</f>
        <v>0</v>
      </c>
      <c r="L21" s="58">
        <f>[1]Hoši!M125</f>
        <v>0</v>
      </c>
      <c r="M21" s="59">
        <f>[1]Dívky!M130</f>
        <v>0</v>
      </c>
      <c r="N21" s="69">
        <f t="shared" si="0"/>
        <v>0</v>
      </c>
    </row>
    <row r="22" spans="2:14" ht="18" customHeight="1" x14ac:dyDescent="0.25">
      <c r="B22" s="54">
        <v>18</v>
      </c>
      <c r="C22" s="55" t="s">
        <v>307</v>
      </c>
      <c r="D22" s="56">
        <f>[1]Hoši!M10</f>
        <v>0</v>
      </c>
      <c r="E22" s="57">
        <f>[1]Dívky!M11</f>
        <v>0</v>
      </c>
      <c r="F22" s="58">
        <f>[1]Hoši!M39</f>
        <v>0</v>
      </c>
      <c r="G22" s="59">
        <f>[1]Dívky!M41</f>
        <v>0</v>
      </c>
      <c r="H22" s="60">
        <f>[1]Hoši!M68</f>
        <v>0</v>
      </c>
      <c r="I22" s="57">
        <f>[1]Dívky!M71</f>
        <v>0</v>
      </c>
      <c r="J22" s="58">
        <f>[1]Hoši!M97</f>
        <v>0</v>
      </c>
      <c r="K22" s="59">
        <f>[1]Dívky!M101</f>
        <v>0</v>
      </c>
      <c r="L22" s="58">
        <f>[1]Hoši!M126</f>
        <v>0</v>
      </c>
      <c r="M22" s="59">
        <f>[1]Dívky!M131</f>
        <v>0</v>
      </c>
      <c r="N22" s="69">
        <f t="shared" si="0"/>
        <v>0</v>
      </c>
    </row>
    <row r="23" spans="2:14" ht="18" customHeight="1" x14ac:dyDescent="0.25">
      <c r="B23" s="54">
        <v>19</v>
      </c>
      <c r="C23" s="55" t="s">
        <v>308</v>
      </c>
      <c r="D23" s="56">
        <f>[1]Hoši!M15</f>
        <v>0</v>
      </c>
      <c r="E23" s="57">
        <f>[1]Dívky!M16</f>
        <v>0</v>
      </c>
      <c r="F23" s="58">
        <f>[1]Hoši!M44</f>
        <v>0</v>
      </c>
      <c r="G23" s="59">
        <f>[1]Dívky!M46</f>
        <v>0</v>
      </c>
      <c r="H23" s="60">
        <f>[1]Hoši!M73</f>
        <v>0</v>
      </c>
      <c r="I23" s="57">
        <f>[1]Dívky!M76</f>
        <v>0</v>
      </c>
      <c r="J23" s="58">
        <f>[1]Hoši!M102</f>
        <v>0</v>
      </c>
      <c r="K23" s="59">
        <f>[1]Dívky!M106</f>
        <v>0</v>
      </c>
      <c r="L23" s="58">
        <f>[1]Hoši!M131</f>
        <v>0</v>
      </c>
      <c r="M23" s="59">
        <f>[1]Dívky!M136</f>
        <v>0</v>
      </c>
      <c r="N23" s="69">
        <f t="shared" si="0"/>
        <v>0</v>
      </c>
    </row>
    <row r="24" spans="2:14" ht="18" customHeight="1" x14ac:dyDescent="0.25">
      <c r="B24" s="54">
        <v>20</v>
      </c>
      <c r="C24" s="55" t="s">
        <v>309</v>
      </c>
      <c r="D24" s="56">
        <f>[1]Hoši!M16</f>
        <v>0</v>
      </c>
      <c r="E24" s="57">
        <f>[1]Dívky!M17</f>
        <v>0</v>
      </c>
      <c r="F24" s="58">
        <f>[1]Hoši!M45</f>
        <v>0</v>
      </c>
      <c r="G24" s="59">
        <f>[1]Dívky!M47</f>
        <v>0</v>
      </c>
      <c r="H24" s="60">
        <f>[1]Hoši!M74</f>
        <v>0</v>
      </c>
      <c r="I24" s="57">
        <f>[1]Dívky!M77</f>
        <v>0</v>
      </c>
      <c r="J24" s="58">
        <f>[1]Hoši!M103</f>
        <v>0</v>
      </c>
      <c r="K24" s="59">
        <f>[1]Dívky!M107</f>
        <v>0</v>
      </c>
      <c r="L24" s="58">
        <f>[1]Hoši!M132</f>
        <v>0</v>
      </c>
      <c r="M24" s="59">
        <f>[1]Dívky!M137</f>
        <v>0</v>
      </c>
      <c r="N24" s="69">
        <f t="shared" si="0"/>
        <v>0</v>
      </c>
    </row>
    <row r="25" spans="2:14" ht="18" customHeight="1" x14ac:dyDescent="0.25">
      <c r="B25" s="54">
        <v>21</v>
      </c>
      <c r="C25" s="55" t="s">
        <v>310</v>
      </c>
      <c r="D25" s="56">
        <f>[1]Hoši!M17</f>
        <v>0</v>
      </c>
      <c r="E25" s="57">
        <f>[1]Dívky!M18</f>
        <v>0</v>
      </c>
      <c r="F25" s="58">
        <f>[1]Hoši!M46</f>
        <v>0</v>
      </c>
      <c r="G25" s="59">
        <f>[1]Dívky!M48</f>
        <v>0</v>
      </c>
      <c r="H25" s="60">
        <f>[1]Hoši!M75</f>
        <v>0</v>
      </c>
      <c r="I25" s="57">
        <f>[1]Dívky!M78</f>
        <v>0</v>
      </c>
      <c r="J25" s="58">
        <f>[1]Hoši!M104</f>
        <v>0</v>
      </c>
      <c r="K25" s="59">
        <f>[1]Dívky!M108</f>
        <v>0</v>
      </c>
      <c r="L25" s="58">
        <f>[1]Hoši!M133</f>
        <v>0</v>
      </c>
      <c r="M25" s="59">
        <f>[1]Dívky!M138</f>
        <v>0</v>
      </c>
      <c r="N25" s="69">
        <f t="shared" si="0"/>
        <v>0</v>
      </c>
    </row>
    <row r="26" spans="2:14" ht="18" customHeight="1" x14ac:dyDescent="0.25">
      <c r="B26" s="54">
        <v>22</v>
      </c>
      <c r="C26" s="55" t="s">
        <v>311</v>
      </c>
      <c r="D26" s="56">
        <f>[1]Hoši!M22</f>
        <v>0</v>
      </c>
      <c r="E26" s="57">
        <f>[1]Dívky!M23</f>
        <v>0</v>
      </c>
      <c r="F26" s="58">
        <f>[1]Hoši!M51</f>
        <v>0</v>
      </c>
      <c r="G26" s="59">
        <f>[1]Dívky!M53</f>
        <v>0</v>
      </c>
      <c r="H26" s="60">
        <f>[1]Hoši!M80</f>
        <v>0</v>
      </c>
      <c r="I26" s="57">
        <f>[1]Dívky!M83</f>
        <v>0</v>
      </c>
      <c r="J26" s="58">
        <f>[1]Hoši!M109</f>
        <v>0</v>
      </c>
      <c r="K26" s="59">
        <f>[1]Dívky!M113</f>
        <v>0</v>
      </c>
      <c r="L26" s="58">
        <f>[1]Hoši!M138</f>
        <v>0</v>
      </c>
      <c r="M26" s="59">
        <f>[1]Dívky!M143</f>
        <v>0</v>
      </c>
      <c r="N26" s="69">
        <f t="shared" si="0"/>
        <v>0</v>
      </c>
    </row>
    <row r="27" spans="2:14" ht="18" customHeight="1" x14ac:dyDescent="0.25">
      <c r="B27" s="54">
        <v>23</v>
      </c>
      <c r="C27" s="55" t="s">
        <v>312</v>
      </c>
      <c r="D27" s="56">
        <f>[1]Hoši!M25</f>
        <v>0</v>
      </c>
      <c r="E27" s="57">
        <f>[1]Dívky!M26</f>
        <v>0</v>
      </c>
      <c r="F27" s="58">
        <f>[1]Hoši!M54</f>
        <v>0</v>
      </c>
      <c r="G27" s="59">
        <f>[1]Dívky!M56</f>
        <v>0</v>
      </c>
      <c r="H27" s="60">
        <f>[1]Hoši!M83</f>
        <v>0</v>
      </c>
      <c r="I27" s="57">
        <f>[1]Dívky!M86</f>
        <v>0</v>
      </c>
      <c r="J27" s="58">
        <f>[1]Hoši!M112</f>
        <v>0</v>
      </c>
      <c r="K27" s="59">
        <f>[1]Dívky!M116</f>
        <v>0</v>
      </c>
      <c r="L27" s="58">
        <f>[1]Hoši!M141</f>
        <v>0</v>
      </c>
      <c r="M27" s="59">
        <f>[1]Dívky!M146</f>
        <v>0</v>
      </c>
      <c r="N27" s="69">
        <f t="shared" si="0"/>
        <v>0</v>
      </c>
    </row>
    <row r="28" spans="2:14" ht="18" customHeight="1" x14ac:dyDescent="0.25">
      <c r="B28" s="61">
        <v>24</v>
      </c>
      <c r="C28" s="62" t="s">
        <v>313</v>
      </c>
      <c r="D28" s="63">
        <f>[1]Hoši!M27</f>
        <v>0</v>
      </c>
      <c r="E28" s="64">
        <f>[1]Dívky!M28</f>
        <v>0</v>
      </c>
      <c r="F28" s="65">
        <f>[1]Hoši!M56</f>
        <v>0</v>
      </c>
      <c r="G28" s="66">
        <f>[1]Dívky!M58</f>
        <v>0</v>
      </c>
      <c r="H28" s="67">
        <f>[1]Hoši!M85</f>
        <v>0</v>
      </c>
      <c r="I28" s="64">
        <f>[1]Dívky!M88</f>
        <v>0</v>
      </c>
      <c r="J28" s="65">
        <f>[1]Hoši!M114</f>
        <v>0</v>
      </c>
      <c r="K28" s="66">
        <f>[1]Dívky!M118</f>
        <v>0</v>
      </c>
      <c r="L28" s="65">
        <f>[1]Hoši!M143</f>
        <v>0</v>
      </c>
      <c r="M28" s="66">
        <f>[1]Dívky!M148</f>
        <v>0</v>
      </c>
      <c r="N28" s="70">
        <f t="shared" si="0"/>
        <v>0</v>
      </c>
    </row>
  </sheetData>
  <mergeCells count="8">
    <mergeCell ref="B1:N1"/>
    <mergeCell ref="D3:E3"/>
    <mergeCell ref="F3:G3"/>
    <mergeCell ref="H3:I3"/>
    <mergeCell ref="J3:K3"/>
    <mergeCell ref="L3:M3"/>
    <mergeCell ref="N3:N4"/>
    <mergeCell ref="B3:C4"/>
  </mergeCells>
  <pageMargins left="0.31496062992126" right="0.31496062992126" top="0.39370078740157499" bottom="0.39370078740157499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178"/>
  <sheetViews>
    <sheetView zoomScale="80" zoomScaleNormal="80" workbookViewId="0">
      <selection activeCell="C5" sqref="C5:C26"/>
    </sheetView>
  </sheetViews>
  <sheetFormatPr defaultColWidth="9" defaultRowHeight="12.75" x14ac:dyDescent="0.2"/>
  <cols>
    <col min="1" max="1" width="3.28515625" customWidth="1"/>
    <col min="2" max="2" width="4.5703125" customWidth="1"/>
    <col min="3" max="3" width="21.5703125" customWidth="1"/>
    <col min="4" max="4" width="15.5703125" customWidth="1"/>
    <col min="5" max="5" width="6.28515625" customWidth="1"/>
    <col min="6" max="6" width="8.42578125" customWidth="1"/>
    <col min="7" max="7" width="7.140625" customWidth="1"/>
    <col min="8" max="8" width="6" customWidth="1"/>
    <col min="9" max="9" width="6.85546875" customWidth="1"/>
    <col min="10" max="10" width="5.7109375" customWidth="1"/>
    <col min="11" max="11" width="6.28515625" customWidth="1"/>
    <col min="12" max="12" width="6" customWidth="1"/>
    <col min="13" max="13" width="7.85546875" customWidth="1"/>
    <col min="14" max="14" width="18.7109375" style="1" customWidth="1"/>
    <col min="15" max="15" width="8.42578125" customWidth="1"/>
    <col min="16" max="16" width="5.5703125" customWidth="1"/>
    <col min="17" max="17" width="8.42578125" customWidth="1"/>
    <col min="18" max="18" width="2" customWidth="1"/>
    <col min="19" max="19" width="8" customWidth="1"/>
    <col min="20" max="20" width="2" customWidth="1"/>
    <col min="21" max="21" width="8" customWidth="1"/>
    <col min="22" max="22" width="5.5703125" customWidth="1"/>
    <col min="23" max="23" width="8" customWidth="1"/>
  </cols>
  <sheetData>
    <row r="1" spans="2:23" ht="15" customHeight="1" x14ac:dyDescent="0.2">
      <c r="D1" t="s">
        <v>0</v>
      </c>
      <c r="G1" s="2"/>
    </row>
    <row r="2" spans="2:23" ht="15" customHeight="1" x14ac:dyDescent="0.2">
      <c r="B2" s="3"/>
      <c r="C2" s="4" t="s">
        <v>123</v>
      </c>
      <c r="D2" s="3"/>
      <c r="E2" s="3"/>
      <c r="F2" s="3"/>
      <c r="G2" s="3"/>
      <c r="H2" s="3"/>
      <c r="I2" s="3"/>
      <c r="J2" s="3"/>
      <c r="K2" s="3"/>
      <c r="L2" s="3"/>
      <c r="M2" s="3"/>
      <c r="N2" s="29"/>
    </row>
    <row r="3" spans="2:23" ht="15" customHeight="1" x14ac:dyDescent="0.2">
      <c r="B3" s="5"/>
      <c r="C3" s="5" t="s">
        <v>2</v>
      </c>
      <c r="D3" s="5"/>
      <c r="E3" s="5">
        <v>10.7</v>
      </c>
      <c r="F3" s="5"/>
      <c r="G3" s="5">
        <v>213</v>
      </c>
      <c r="H3" s="5"/>
      <c r="I3" s="5">
        <v>7.98</v>
      </c>
      <c r="J3" s="5"/>
      <c r="K3" s="5">
        <v>75</v>
      </c>
      <c r="L3" s="5"/>
      <c r="M3" s="5"/>
      <c r="N3" s="30"/>
    </row>
    <row r="4" spans="2:23" ht="15" customHeight="1" x14ac:dyDescent="0.2">
      <c r="B4" s="5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6</v>
      </c>
      <c r="I4" s="5" t="s">
        <v>8</v>
      </c>
      <c r="J4" s="5" t="s">
        <v>6</v>
      </c>
      <c r="K4" s="5" t="s">
        <v>9</v>
      </c>
      <c r="L4" s="5" t="s">
        <v>6</v>
      </c>
      <c r="M4" s="5" t="s">
        <v>10</v>
      </c>
      <c r="N4" s="30"/>
    </row>
    <row r="5" spans="2:23" ht="15" customHeight="1" x14ac:dyDescent="0.2">
      <c r="B5" s="6">
        <v>1</v>
      </c>
      <c r="C5" s="7" t="s">
        <v>162</v>
      </c>
      <c r="D5" s="8" t="s">
        <v>12</v>
      </c>
      <c r="E5" s="9">
        <v>10.48</v>
      </c>
      <c r="F5" s="10">
        <f t="shared" ref="F5:F6" si="0">IF(E5=0,P5,O5)</f>
        <v>2</v>
      </c>
      <c r="G5" s="11">
        <v>126</v>
      </c>
      <c r="H5" s="12">
        <f>IF(G5&lt;213,R5,S5)</f>
        <v>0</v>
      </c>
      <c r="I5" s="11">
        <v>8.08</v>
      </c>
      <c r="J5" s="12">
        <f>IF(I5&lt;7.98,T5,U5)</f>
        <v>0</v>
      </c>
      <c r="K5" s="11">
        <v>77.09</v>
      </c>
      <c r="L5" s="12">
        <f t="shared" ref="L5:L6" si="1">IF(K5=0,P5,V5)</f>
        <v>0</v>
      </c>
      <c r="M5" s="12">
        <f t="shared" ref="M5:M6" si="2">SUM(F5+H5+J5+L5)</f>
        <v>2</v>
      </c>
      <c r="N5" s="31">
        <f t="shared" ref="N5:N20" si="3">RANK(M5,$M$5:$M$27,0)</f>
        <v>16</v>
      </c>
      <c r="O5">
        <f>IF(E5&lt;10.7,Q5,P5)</f>
        <v>2</v>
      </c>
      <c r="P5" s="32">
        <v>0</v>
      </c>
      <c r="Q5" s="32">
        <f>TRUNC(42.791*POWER(10.7-E5,1.81))</f>
        <v>2</v>
      </c>
      <c r="R5" s="32">
        <v>0</v>
      </c>
      <c r="S5" s="33" t="e">
        <f>TRUNC(0.14354*POWER(G5-213,1.4))</f>
        <v>#NUM!</v>
      </c>
      <c r="T5" s="32">
        <v>0</v>
      </c>
      <c r="U5" s="33">
        <f>TRUNC(5.33*POWER(I5-7.98,1.1))</f>
        <v>0</v>
      </c>
      <c r="V5" s="32">
        <f>IF(K5&lt;75,W5,P5)</f>
        <v>0</v>
      </c>
      <c r="W5" s="33" t="e">
        <f>TRUNC(1.53775*POWER(75-K5,1.81))</f>
        <v>#NUM!</v>
      </c>
    </row>
    <row r="6" spans="2:23" ht="15" customHeight="1" x14ac:dyDescent="0.2">
      <c r="B6" s="13">
        <v>2</v>
      </c>
      <c r="C6" s="7" t="s">
        <v>163</v>
      </c>
      <c r="D6" s="8" t="s">
        <v>12</v>
      </c>
      <c r="E6" s="9">
        <v>10.83</v>
      </c>
      <c r="F6" s="10">
        <f t="shared" si="0"/>
        <v>0</v>
      </c>
      <c r="G6" s="11">
        <v>246</v>
      </c>
      <c r="H6" s="12">
        <f t="shared" ref="H6:H27" si="4">IF(G6&lt;213,R6,S6)</f>
        <v>19</v>
      </c>
      <c r="I6" s="11">
        <v>9.11</v>
      </c>
      <c r="J6" s="12">
        <f t="shared" ref="J6:J27" si="5">IF(I6&lt;7.98,T6,U6)</f>
        <v>6</v>
      </c>
      <c r="K6" s="11">
        <v>75.7</v>
      </c>
      <c r="L6" s="12">
        <f t="shared" si="1"/>
        <v>0</v>
      </c>
      <c r="M6" s="12">
        <f t="shared" si="2"/>
        <v>25</v>
      </c>
      <c r="N6" s="31">
        <f t="shared" si="3"/>
        <v>13</v>
      </c>
      <c r="O6">
        <f t="shared" ref="O6:O27" si="6">IF(E6&lt;10.7,Q6,P6)</f>
        <v>0</v>
      </c>
      <c r="P6" s="32">
        <v>0</v>
      </c>
      <c r="Q6" s="32" t="e">
        <f t="shared" ref="Q6:Q27" si="7">TRUNC(42.791*POWER(10.7-E6,1.81))</f>
        <v>#NUM!</v>
      </c>
      <c r="R6" s="32">
        <v>0</v>
      </c>
      <c r="S6" s="33">
        <f t="shared" ref="S6:S27" si="8">TRUNC(0.14354*POWER(G6-213,1.4))</f>
        <v>19</v>
      </c>
      <c r="T6" s="32">
        <v>0</v>
      </c>
      <c r="U6" s="33">
        <f t="shared" ref="U6:U27" si="9">TRUNC(5.33*POWER(I6-7.98,1.1))</f>
        <v>6</v>
      </c>
      <c r="V6" s="32">
        <f t="shared" ref="V6:V27" si="10">IF(K6&lt;75,W6,P6)</f>
        <v>0</v>
      </c>
      <c r="W6" s="33" t="e">
        <f t="shared" ref="W6:W27" si="11">TRUNC(1.53775*POWER(75-K6,1.81))</f>
        <v>#NUM!</v>
      </c>
    </row>
    <row r="7" spans="2:23" ht="15" customHeight="1" x14ac:dyDescent="0.2">
      <c r="B7" s="6">
        <v>3</v>
      </c>
      <c r="C7" s="7" t="s">
        <v>164</v>
      </c>
      <c r="D7" s="8" t="s">
        <v>12</v>
      </c>
      <c r="E7" s="9">
        <v>9.1</v>
      </c>
      <c r="F7" s="10">
        <f t="shared" ref="F7:F27" si="12">IF(E7=0,P7,O7)</f>
        <v>100</v>
      </c>
      <c r="G7" s="11">
        <v>300</v>
      </c>
      <c r="H7" s="12">
        <f t="shared" si="4"/>
        <v>74</v>
      </c>
      <c r="I7" s="11">
        <v>12.98</v>
      </c>
      <c r="J7" s="12">
        <f t="shared" si="5"/>
        <v>31</v>
      </c>
      <c r="K7" s="11">
        <v>64.319999999999993</v>
      </c>
      <c r="L7" s="12">
        <f t="shared" ref="L7:L27" si="13">IF(K7=0,P7,V7)</f>
        <v>111</v>
      </c>
      <c r="M7" s="12">
        <f t="shared" ref="M7:M27" si="14">SUM(F7+H7+J7+L7)</f>
        <v>316</v>
      </c>
      <c r="N7" s="31">
        <f t="shared" si="3"/>
        <v>2</v>
      </c>
      <c r="O7">
        <f t="shared" si="6"/>
        <v>100</v>
      </c>
      <c r="P7" s="32">
        <v>0</v>
      </c>
      <c r="Q7" s="32">
        <f t="shared" si="7"/>
        <v>100</v>
      </c>
      <c r="R7" s="32">
        <v>0</v>
      </c>
      <c r="S7" s="33">
        <f t="shared" si="8"/>
        <v>74</v>
      </c>
      <c r="T7" s="32">
        <v>0</v>
      </c>
      <c r="U7" s="33">
        <f t="shared" si="9"/>
        <v>31</v>
      </c>
      <c r="V7" s="32">
        <f t="shared" si="10"/>
        <v>111</v>
      </c>
      <c r="W7" s="33">
        <f t="shared" si="11"/>
        <v>111</v>
      </c>
    </row>
    <row r="8" spans="2:23" ht="15" customHeight="1" x14ac:dyDescent="0.2">
      <c r="B8" s="13">
        <v>4</v>
      </c>
      <c r="C8" s="7" t="s">
        <v>165</v>
      </c>
      <c r="D8" s="8" t="s">
        <v>12</v>
      </c>
      <c r="E8" s="9">
        <v>10.08</v>
      </c>
      <c r="F8" s="10">
        <f t="shared" si="12"/>
        <v>18</v>
      </c>
      <c r="G8" s="11">
        <v>252</v>
      </c>
      <c r="H8" s="12">
        <f t="shared" si="4"/>
        <v>24</v>
      </c>
      <c r="I8" s="11">
        <v>12.4</v>
      </c>
      <c r="J8" s="12">
        <f t="shared" si="5"/>
        <v>27</v>
      </c>
      <c r="K8" s="11">
        <v>85.24</v>
      </c>
      <c r="L8" s="12">
        <f t="shared" si="13"/>
        <v>0</v>
      </c>
      <c r="M8" s="12">
        <f t="shared" si="14"/>
        <v>69</v>
      </c>
      <c r="N8" s="31">
        <f t="shared" si="3"/>
        <v>7</v>
      </c>
      <c r="O8">
        <f t="shared" si="6"/>
        <v>18</v>
      </c>
      <c r="P8" s="32">
        <v>0</v>
      </c>
      <c r="Q8" s="32">
        <f t="shared" si="7"/>
        <v>18</v>
      </c>
      <c r="R8" s="32">
        <v>0</v>
      </c>
      <c r="S8" s="33">
        <f t="shared" si="8"/>
        <v>24</v>
      </c>
      <c r="T8" s="32">
        <v>0</v>
      </c>
      <c r="U8" s="33">
        <f t="shared" si="9"/>
        <v>27</v>
      </c>
      <c r="V8" s="32">
        <f t="shared" si="10"/>
        <v>0</v>
      </c>
      <c r="W8" s="33" t="e">
        <f t="shared" si="11"/>
        <v>#NUM!</v>
      </c>
    </row>
    <row r="9" spans="2:23" ht="15" customHeight="1" x14ac:dyDescent="0.25">
      <c r="B9" s="6">
        <v>5</v>
      </c>
      <c r="C9" s="14" t="s">
        <v>166</v>
      </c>
      <c r="D9" s="8" t="s">
        <v>12</v>
      </c>
      <c r="E9" s="9">
        <v>10.119999999999999</v>
      </c>
      <c r="F9" s="10">
        <f t="shared" si="12"/>
        <v>15</v>
      </c>
      <c r="G9" s="11">
        <v>250</v>
      </c>
      <c r="H9" s="12">
        <f t="shared" si="4"/>
        <v>22</v>
      </c>
      <c r="I9" s="11">
        <v>13.06</v>
      </c>
      <c r="J9" s="12">
        <f t="shared" si="5"/>
        <v>31</v>
      </c>
      <c r="K9" s="11">
        <v>67.44</v>
      </c>
      <c r="L9" s="12">
        <f t="shared" si="13"/>
        <v>59</v>
      </c>
      <c r="M9" s="12">
        <f t="shared" si="14"/>
        <v>127</v>
      </c>
      <c r="N9" s="31">
        <f t="shared" si="3"/>
        <v>6</v>
      </c>
      <c r="O9">
        <f t="shared" si="6"/>
        <v>15</v>
      </c>
      <c r="P9" s="32">
        <v>0</v>
      </c>
      <c r="Q9" s="32">
        <f t="shared" si="7"/>
        <v>15</v>
      </c>
      <c r="R9" s="32">
        <v>0</v>
      </c>
      <c r="S9" s="33">
        <f t="shared" si="8"/>
        <v>22</v>
      </c>
      <c r="T9" s="32">
        <v>0</v>
      </c>
      <c r="U9" s="33">
        <f t="shared" si="9"/>
        <v>31</v>
      </c>
      <c r="V9" s="32">
        <f t="shared" si="10"/>
        <v>59</v>
      </c>
      <c r="W9" s="33">
        <f t="shared" si="11"/>
        <v>59</v>
      </c>
    </row>
    <row r="10" spans="2:23" ht="15" customHeight="1" x14ac:dyDescent="0.2">
      <c r="B10" s="6">
        <v>7</v>
      </c>
      <c r="C10" s="7" t="s">
        <v>167</v>
      </c>
      <c r="D10" s="8" t="s">
        <v>12</v>
      </c>
      <c r="E10" s="9">
        <v>10.58</v>
      </c>
      <c r="F10" s="10">
        <f t="shared" si="12"/>
        <v>0</v>
      </c>
      <c r="G10" s="11">
        <v>176</v>
      </c>
      <c r="H10" s="12">
        <f t="shared" si="4"/>
        <v>0</v>
      </c>
      <c r="I10" s="11">
        <v>12.83</v>
      </c>
      <c r="J10" s="12">
        <f t="shared" si="5"/>
        <v>30</v>
      </c>
      <c r="K10" s="11">
        <v>79.290000000000006</v>
      </c>
      <c r="L10" s="12">
        <f t="shared" si="13"/>
        <v>0</v>
      </c>
      <c r="M10" s="12">
        <f t="shared" si="14"/>
        <v>30</v>
      </c>
      <c r="N10" s="31">
        <f t="shared" si="3"/>
        <v>10</v>
      </c>
      <c r="O10">
        <f t="shared" si="6"/>
        <v>0</v>
      </c>
      <c r="P10" s="32">
        <v>0</v>
      </c>
      <c r="Q10" s="32">
        <f t="shared" si="7"/>
        <v>0</v>
      </c>
      <c r="R10" s="32">
        <v>0</v>
      </c>
      <c r="S10" s="33" t="e">
        <f t="shared" si="8"/>
        <v>#NUM!</v>
      </c>
      <c r="T10" s="32">
        <v>0</v>
      </c>
      <c r="U10" s="33">
        <f t="shared" si="9"/>
        <v>30</v>
      </c>
      <c r="V10" s="32">
        <f t="shared" si="10"/>
        <v>0</v>
      </c>
      <c r="W10" s="33" t="e">
        <f t="shared" si="11"/>
        <v>#NUM!</v>
      </c>
    </row>
    <row r="11" spans="2:23" ht="15" customHeight="1" x14ac:dyDescent="0.2">
      <c r="B11" s="13">
        <v>8</v>
      </c>
      <c r="C11" s="7" t="s">
        <v>168</v>
      </c>
      <c r="D11" s="8" t="s">
        <v>12</v>
      </c>
      <c r="E11" s="9">
        <v>13.19</v>
      </c>
      <c r="F11" s="10">
        <f t="shared" si="12"/>
        <v>0</v>
      </c>
      <c r="G11" s="11">
        <v>112</v>
      </c>
      <c r="H11" s="12">
        <f t="shared" si="4"/>
        <v>0</v>
      </c>
      <c r="I11" s="11">
        <v>3.2</v>
      </c>
      <c r="J11" s="12">
        <f t="shared" si="5"/>
        <v>0</v>
      </c>
      <c r="K11" s="11">
        <v>91.48</v>
      </c>
      <c r="L11" s="12">
        <f t="shared" si="13"/>
        <v>0</v>
      </c>
      <c r="M11" s="12">
        <f t="shared" si="14"/>
        <v>0</v>
      </c>
      <c r="N11" s="31">
        <f t="shared" si="3"/>
        <v>17</v>
      </c>
      <c r="O11">
        <f t="shared" si="6"/>
        <v>0</v>
      </c>
      <c r="P11" s="32">
        <v>0</v>
      </c>
      <c r="Q11" s="32" t="e">
        <f t="shared" si="7"/>
        <v>#NUM!</v>
      </c>
      <c r="R11" s="32">
        <v>0</v>
      </c>
      <c r="S11" s="33" t="e">
        <f t="shared" si="8"/>
        <v>#NUM!</v>
      </c>
      <c r="T11" s="32">
        <v>0</v>
      </c>
      <c r="U11" s="33" t="e">
        <f t="shared" si="9"/>
        <v>#NUM!</v>
      </c>
      <c r="V11" s="32">
        <f t="shared" si="10"/>
        <v>0</v>
      </c>
      <c r="W11" s="33" t="e">
        <f t="shared" si="11"/>
        <v>#NUM!</v>
      </c>
    </row>
    <row r="12" spans="2:23" ht="15" customHeight="1" x14ac:dyDescent="0.2">
      <c r="B12" s="6">
        <v>9</v>
      </c>
      <c r="C12" s="7" t="s">
        <v>169</v>
      </c>
      <c r="D12" s="8" t="s">
        <v>12</v>
      </c>
      <c r="E12" s="9"/>
      <c r="F12" s="10">
        <f t="shared" si="12"/>
        <v>0</v>
      </c>
      <c r="G12" s="11"/>
      <c r="H12" s="12">
        <f t="shared" si="4"/>
        <v>0</v>
      </c>
      <c r="I12" s="11"/>
      <c r="J12" s="12">
        <f t="shared" si="5"/>
        <v>0</v>
      </c>
      <c r="K12" s="11"/>
      <c r="L12" s="12">
        <f t="shared" si="13"/>
        <v>0</v>
      </c>
      <c r="M12" s="12">
        <f t="shared" si="14"/>
        <v>0</v>
      </c>
      <c r="N12" s="31">
        <f t="shared" si="3"/>
        <v>17</v>
      </c>
      <c r="O12">
        <f t="shared" si="6"/>
        <v>3122</v>
      </c>
      <c r="P12" s="32">
        <v>0</v>
      </c>
      <c r="Q12" s="32">
        <f t="shared" si="7"/>
        <v>3122</v>
      </c>
      <c r="R12" s="32">
        <v>0</v>
      </c>
      <c r="S12" s="33" t="e">
        <f t="shared" si="8"/>
        <v>#NUM!</v>
      </c>
      <c r="T12" s="32">
        <v>0</v>
      </c>
      <c r="U12" s="33" t="e">
        <f t="shared" si="9"/>
        <v>#NUM!</v>
      </c>
      <c r="V12" s="32">
        <f t="shared" si="10"/>
        <v>3808</v>
      </c>
      <c r="W12" s="33">
        <f t="shared" si="11"/>
        <v>3808</v>
      </c>
    </row>
    <row r="13" spans="2:23" ht="15" customHeight="1" x14ac:dyDescent="0.2">
      <c r="B13" s="13">
        <v>10</v>
      </c>
      <c r="C13" s="15" t="s">
        <v>170</v>
      </c>
      <c r="D13" s="8" t="s">
        <v>12</v>
      </c>
      <c r="E13" s="9"/>
      <c r="F13" s="10">
        <f t="shared" si="12"/>
        <v>0</v>
      </c>
      <c r="G13" s="11"/>
      <c r="H13" s="12">
        <f t="shared" si="4"/>
        <v>0</v>
      </c>
      <c r="I13" s="11"/>
      <c r="J13" s="12">
        <f t="shared" si="5"/>
        <v>0</v>
      </c>
      <c r="K13" s="11"/>
      <c r="L13" s="12">
        <f t="shared" si="13"/>
        <v>0</v>
      </c>
      <c r="M13" s="12">
        <f t="shared" si="14"/>
        <v>0</v>
      </c>
      <c r="N13" s="31">
        <f t="shared" si="3"/>
        <v>17</v>
      </c>
      <c r="O13">
        <f t="shared" si="6"/>
        <v>3122</v>
      </c>
      <c r="P13" s="32">
        <v>0</v>
      </c>
      <c r="Q13" s="32">
        <f t="shared" si="7"/>
        <v>3122</v>
      </c>
      <c r="R13" s="32">
        <v>0</v>
      </c>
      <c r="S13" s="33" t="e">
        <f t="shared" si="8"/>
        <v>#NUM!</v>
      </c>
      <c r="T13" s="32">
        <v>0</v>
      </c>
      <c r="U13" s="33" t="e">
        <f t="shared" si="9"/>
        <v>#NUM!</v>
      </c>
      <c r="V13" s="32">
        <f t="shared" si="10"/>
        <v>3808</v>
      </c>
      <c r="W13" s="33">
        <f t="shared" si="11"/>
        <v>3808</v>
      </c>
    </row>
    <row r="14" spans="2:23" ht="15" customHeight="1" x14ac:dyDescent="0.2">
      <c r="B14" s="6">
        <v>11</v>
      </c>
      <c r="C14" s="7" t="s">
        <v>171</v>
      </c>
      <c r="D14" s="8" t="s">
        <v>12</v>
      </c>
      <c r="E14" s="9">
        <v>10.62</v>
      </c>
      <c r="F14" s="10">
        <f t="shared" si="12"/>
        <v>0</v>
      </c>
      <c r="G14" s="11">
        <v>244</v>
      </c>
      <c r="H14" s="12">
        <f t="shared" si="4"/>
        <v>17</v>
      </c>
      <c r="I14" s="11">
        <v>10.1</v>
      </c>
      <c r="J14" s="12">
        <f t="shared" si="5"/>
        <v>12</v>
      </c>
      <c r="K14" s="11">
        <v>82.26</v>
      </c>
      <c r="L14" s="12">
        <f t="shared" si="13"/>
        <v>0</v>
      </c>
      <c r="M14" s="12">
        <f t="shared" si="14"/>
        <v>29</v>
      </c>
      <c r="N14" s="31">
        <f t="shared" si="3"/>
        <v>11</v>
      </c>
      <c r="O14">
        <f t="shared" si="6"/>
        <v>0</v>
      </c>
      <c r="P14" s="32">
        <v>0</v>
      </c>
      <c r="Q14" s="32">
        <f t="shared" si="7"/>
        <v>0</v>
      </c>
      <c r="R14" s="32">
        <v>0</v>
      </c>
      <c r="S14" s="33">
        <f t="shared" si="8"/>
        <v>17</v>
      </c>
      <c r="T14" s="32">
        <v>0</v>
      </c>
      <c r="U14" s="33">
        <f t="shared" si="9"/>
        <v>12</v>
      </c>
      <c r="V14" s="32">
        <f t="shared" si="10"/>
        <v>0</v>
      </c>
      <c r="W14" s="33" t="e">
        <f t="shared" si="11"/>
        <v>#NUM!</v>
      </c>
    </row>
    <row r="15" spans="2:23" ht="15" customHeight="1" x14ac:dyDescent="0.2">
      <c r="B15" s="13">
        <v>12</v>
      </c>
      <c r="C15" s="16" t="s">
        <v>172</v>
      </c>
      <c r="D15" s="8" t="s">
        <v>21</v>
      </c>
      <c r="E15" s="9">
        <v>11.31</v>
      </c>
      <c r="F15" s="10">
        <f t="shared" si="12"/>
        <v>0</v>
      </c>
      <c r="G15" s="11">
        <v>170</v>
      </c>
      <c r="H15" s="12">
        <f t="shared" si="4"/>
        <v>0</v>
      </c>
      <c r="I15" s="11">
        <v>8.76</v>
      </c>
      <c r="J15" s="12">
        <f t="shared" si="5"/>
        <v>4</v>
      </c>
      <c r="K15" s="11">
        <v>88.59</v>
      </c>
      <c r="L15" s="12">
        <f t="shared" si="13"/>
        <v>0</v>
      </c>
      <c r="M15" s="12">
        <f t="shared" si="14"/>
        <v>4</v>
      </c>
      <c r="N15" s="31">
        <f t="shared" si="3"/>
        <v>15</v>
      </c>
      <c r="O15">
        <f t="shared" si="6"/>
        <v>0</v>
      </c>
      <c r="P15" s="32">
        <v>0</v>
      </c>
      <c r="Q15" s="32" t="e">
        <f t="shared" si="7"/>
        <v>#NUM!</v>
      </c>
      <c r="R15" s="32">
        <v>0</v>
      </c>
      <c r="S15" s="33" t="e">
        <f t="shared" si="8"/>
        <v>#NUM!</v>
      </c>
      <c r="T15" s="32">
        <v>0</v>
      </c>
      <c r="U15" s="33">
        <f t="shared" si="9"/>
        <v>4</v>
      </c>
      <c r="V15" s="32">
        <f t="shared" si="10"/>
        <v>0</v>
      </c>
      <c r="W15" s="33" t="e">
        <f t="shared" si="11"/>
        <v>#NUM!</v>
      </c>
    </row>
    <row r="16" spans="2:23" ht="15" customHeight="1" x14ac:dyDescent="0.2">
      <c r="B16" s="6">
        <v>13</v>
      </c>
      <c r="C16" s="7" t="s">
        <v>173</v>
      </c>
      <c r="D16" s="8" t="s">
        <v>21</v>
      </c>
      <c r="E16" s="9">
        <v>9.81</v>
      </c>
      <c r="F16" s="10">
        <f t="shared" si="12"/>
        <v>34</v>
      </c>
      <c r="G16" s="11">
        <v>254</v>
      </c>
      <c r="H16" s="12">
        <f t="shared" si="4"/>
        <v>25</v>
      </c>
      <c r="I16" s="11">
        <v>13.93</v>
      </c>
      <c r="J16" s="12">
        <f t="shared" si="5"/>
        <v>37</v>
      </c>
      <c r="K16" s="11">
        <v>68.709999999999994</v>
      </c>
      <c r="L16" s="12">
        <f t="shared" si="13"/>
        <v>42</v>
      </c>
      <c r="M16" s="12">
        <f t="shared" si="14"/>
        <v>138</v>
      </c>
      <c r="N16" s="31">
        <f t="shared" si="3"/>
        <v>5</v>
      </c>
      <c r="O16">
        <f t="shared" si="6"/>
        <v>34</v>
      </c>
      <c r="P16" s="32">
        <v>0</v>
      </c>
      <c r="Q16" s="32">
        <f t="shared" si="7"/>
        <v>34</v>
      </c>
      <c r="R16" s="32">
        <v>0</v>
      </c>
      <c r="S16" s="33">
        <f t="shared" si="8"/>
        <v>25</v>
      </c>
      <c r="T16" s="32">
        <v>0</v>
      </c>
      <c r="U16" s="33">
        <f t="shared" si="9"/>
        <v>37</v>
      </c>
      <c r="V16" s="32">
        <f t="shared" si="10"/>
        <v>42</v>
      </c>
      <c r="W16" s="33">
        <f t="shared" si="11"/>
        <v>42</v>
      </c>
    </row>
    <row r="17" spans="2:23" ht="15" customHeight="1" x14ac:dyDescent="0.2">
      <c r="B17" s="13">
        <v>14</v>
      </c>
      <c r="C17" s="7" t="s">
        <v>174</v>
      </c>
      <c r="D17" s="8" t="s">
        <v>21</v>
      </c>
      <c r="E17" s="9"/>
      <c r="F17" s="10">
        <f t="shared" si="12"/>
        <v>0</v>
      </c>
      <c r="G17" s="11"/>
      <c r="H17" s="12">
        <f t="shared" si="4"/>
        <v>0</v>
      </c>
      <c r="I17" s="11"/>
      <c r="J17" s="12">
        <f t="shared" si="5"/>
        <v>0</v>
      </c>
      <c r="K17" s="11"/>
      <c r="L17" s="12">
        <f t="shared" si="13"/>
        <v>0</v>
      </c>
      <c r="M17" s="12">
        <f t="shared" si="14"/>
        <v>0</v>
      </c>
      <c r="N17" s="31">
        <f t="shared" si="3"/>
        <v>17</v>
      </c>
      <c r="O17">
        <f t="shared" si="6"/>
        <v>3122</v>
      </c>
      <c r="P17" s="32">
        <v>0</v>
      </c>
      <c r="Q17" s="32">
        <f t="shared" si="7"/>
        <v>3122</v>
      </c>
      <c r="R17" s="32">
        <v>0</v>
      </c>
      <c r="S17" s="33" t="e">
        <f t="shared" si="8"/>
        <v>#NUM!</v>
      </c>
      <c r="T17" s="32">
        <v>0</v>
      </c>
      <c r="U17" s="33" t="e">
        <f t="shared" si="9"/>
        <v>#NUM!</v>
      </c>
      <c r="V17" s="32">
        <f t="shared" si="10"/>
        <v>3808</v>
      </c>
      <c r="W17" s="33">
        <f t="shared" si="11"/>
        <v>3808</v>
      </c>
    </row>
    <row r="18" spans="2:23" ht="15" customHeight="1" x14ac:dyDescent="0.2">
      <c r="B18" s="6">
        <v>15</v>
      </c>
      <c r="C18" s="7" t="s">
        <v>175</v>
      </c>
      <c r="D18" s="8" t="s">
        <v>21</v>
      </c>
      <c r="E18" s="9">
        <v>12.85</v>
      </c>
      <c r="F18" s="10">
        <f t="shared" si="12"/>
        <v>0</v>
      </c>
      <c r="G18" s="11">
        <v>177</v>
      </c>
      <c r="H18" s="12">
        <f t="shared" si="4"/>
        <v>0</v>
      </c>
      <c r="I18" s="11">
        <v>6.28</v>
      </c>
      <c r="J18" s="12">
        <f t="shared" si="5"/>
        <v>0</v>
      </c>
      <c r="K18" s="11">
        <v>114.84</v>
      </c>
      <c r="L18" s="12">
        <f t="shared" si="13"/>
        <v>0</v>
      </c>
      <c r="M18" s="12">
        <f t="shared" si="14"/>
        <v>0</v>
      </c>
      <c r="N18" s="31">
        <f t="shared" si="3"/>
        <v>17</v>
      </c>
      <c r="O18">
        <f t="shared" si="6"/>
        <v>0</v>
      </c>
      <c r="P18" s="32">
        <v>0</v>
      </c>
      <c r="Q18" s="32" t="e">
        <f t="shared" si="7"/>
        <v>#NUM!</v>
      </c>
      <c r="R18" s="32">
        <v>0</v>
      </c>
      <c r="S18" s="33" t="e">
        <f t="shared" si="8"/>
        <v>#NUM!</v>
      </c>
      <c r="T18" s="32">
        <v>0</v>
      </c>
      <c r="U18" s="33" t="e">
        <f t="shared" si="9"/>
        <v>#NUM!</v>
      </c>
      <c r="V18" s="32">
        <f t="shared" si="10"/>
        <v>0</v>
      </c>
      <c r="W18" s="33" t="e">
        <f t="shared" si="11"/>
        <v>#NUM!</v>
      </c>
    </row>
    <row r="19" spans="2:23" ht="15" customHeight="1" x14ac:dyDescent="0.2">
      <c r="B19" s="13">
        <v>16</v>
      </c>
      <c r="C19" s="7" t="s">
        <v>176</v>
      </c>
      <c r="D19" s="8" t="s">
        <v>21</v>
      </c>
      <c r="E19" s="9">
        <v>10.220000000000001</v>
      </c>
      <c r="F19" s="10">
        <f t="shared" si="12"/>
        <v>11</v>
      </c>
      <c r="G19" s="11">
        <v>202</v>
      </c>
      <c r="H19" s="12">
        <f t="shared" si="4"/>
        <v>0</v>
      </c>
      <c r="I19" s="11">
        <v>10.69</v>
      </c>
      <c r="J19" s="12">
        <f t="shared" si="5"/>
        <v>15</v>
      </c>
      <c r="K19" s="11">
        <v>76.94</v>
      </c>
      <c r="L19" s="12">
        <f t="shared" si="13"/>
        <v>0</v>
      </c>
      <c r="M19" s="12">
        <f t="shared" si="14"/>
        <v>26</v>
      </c>
      <c r="N19" s="31">
        <f t="shared" si="3"/>
        <v>12</v>
      </c>
      <c r="O19">
        <f t="shared" si="6"/>
        <v>11</v>
      </c>
      <c r="P19" s="32">
        <v>0</v>
      </c>
      <c r="Q19" s="32">
        <f t="shared" si="7"/>
        <v>11</v>
      </c>
      <c r="R19" s="32">
        <v>0</v>
      </c>
      <c r="S19" s="33" t="e">
        <f t="shared" si="8"/>
        <v>#NUM!</v>
      </c>
      <c r="T19" s="32">
        <v>0</v>
      </c>
      <c r="U19" s="33">
        <f t="shared" si="9"/>
        <v>15</v>
      </c>
      <c r="V19" s="32">
        <f t="shared" si="10"/>
        <v>0</v>
      </c>
      <c r="W19" s="33" t="e">
        <f t="shared" si="11"/>
        <v>#NUM!</v>
      </c>
    </row>
    <row r="20" spans="2:23" ht="15" customHeight="1" x14ac:dyDescent="0.2">
      <c r="B20" s="6">
        <v>17</v>
      </c>
      <c r="C20" s="7" t="s">
        <v>177</v>
      </c>
      <c r="D20" s="8" t="s">
        <v>21</v>
      </c>
      <c r="E20" s="9">
        <v>9.69</v>
      </c>
      <c r="F20" s="10">
        <f t="shared" si="12"/>
        <v>43</v>
      </c>
      <c r="G20" s="11">
        <v>281</v>
      </c>
      <c r="H20" s="12">
        <f t="shared" si="4"/>
        <v>52</v>
      </c>
      <c r="I20" s="11">
        <v>21.13</v>
      </c>
      <c r="J20" s="12">
        <f t="shared" si="5"/>
        <v>90</v>
      </c>
      <c r="K20" s="11">
        <v>63.74</v>
      </c>
      <c r="L20" s="12">
        <f t="shared" si="13"/>
        <v>123</v>
      </c>
      <c r="M20" s="12">
        <f t="shared" si="14"/>
        <v>308</v>
      </c>
      <c r="N20" s="31">
        <f t="shared" si="3"/>
        <v>3</v>
      </c>
      <c r="O20">
        <f t="shared" si="6"/>
        <v>43</v>
      </c>
      <c r="P20" s="32">
        <v>0</v>
      </c>
      <c r="Q20" s="32">
        <f t="shared" si="7"/>
        <v>43</v>
      </c>
      <c r="R20" s="32">
        <v>0</v>
      </c>
      <c r="S20" s="33">
        <f t="shared" si="8"/>
        <v>52</v>
      </c>
      <c r="T20" s="32">
        <v>0</v>
      </c>
      <c r="U20" s="33">
        <f t="shared" si="9"/>
        <v>90</v>
      </c>
      <c r="V20" s="32">
        <f t="shared" si="10"/>
        <v>123</v>
      </c>
      <c r="W20" s="33">
        <f t="shared" si="11"/>
        <v>123</v>
      </c>
    </row>
    <row r="21" spans="2:23" ht="15" customHeight="1" x14ac:dyDescent="0.2">
      <c r="B21" s="6"/>
      <c r="C21" s="7" t="s">
        <v>217</v>
      </c>
      <c r="D21" s="8"/>
      <c r="E21" s="9"/>
      <c r="F21" s="10"/>
      <c r="G21" s="11"/>
      <c r="H21" s="12"/>
      <c r="I21" s="11"/>
      <c r="J21" s="12"/>
      <c r="K21" s="11"/>
      <c r="L21" s="12"/>
      <c r="M21" s="12"/>
      <c r="N21" s="31"/>
      <c r="P21" s="32"/>
      <c r="Q21" s="32"/>
      <c r="R21" s="32"/>
      <c r="S21" s="33"/>
      <c r="T21" s="32"/>
      <c r="U21" s="33"/>
      <c r="V21" s="32"/>
      <c r="W21" s="33"/>
    </row>
    <row r="22" spans="2:23" ht="15" customHeight="1" x14ac:dyDescent="0.2">
      <c r="B22" s="6">
        <v>19</v>
      </c>
      <c r="C22" s="7" t="s">
        <v>178</v>
      </c>
      <c r="D22" s="8" t="s">
        <v>21</v>
      </c>
      <c r="E22" s="9">
        <v>9.27</v>
      </c>
      <c r="F22" s="10">
        <f t="shared" si="12"/>
        <v>81</v>
      </c>
      <c r="G22" s="11">
        <v>288</v>
      </c>
      <c r="H22" s="12">
        <f t="shared" si="4"/>
        <v>60</v>
      </c>
      <c r="I22" s="11">
        <v>20.66</v>
      </c>
      <c r="J22" s="12">
        <f t="shared" si="5"/>
        <v>87</v>
      </c>
      <c r="K22" s="11">
        <v>64.11</v>
      </c>
      <c r="L22" s="12">
        <f t="shared" si="13"/>
        <v>115</v>
      </c>
      <c r="M22" s="12">
        <f t="shared" si="14"/>
        <v>343</v>
      </c>
      <c r="N22" s="31">
        <f t="shared" ref="N22:N27" si="15">RANK(M22,$M$5:$M$27,0)</f>
        <v>1</v>
      </c>
      <c r="O22">
        <f t="shared" si="6"/>
        <v>81</v>
      </c>
      <c r="P22" s="32">
        <v>0</v>
      </c>
      <c r="Q22" s="32">
        <f t="shared" si="7"/>
        <v>81</v>
      </c>
      <c r="R22" s="32">
        <v>0</v>
      </c>
      <c r="S22" s="33">
        <f t="shared" si="8"/>
        <v>60</v>
      </c>
      <c r="T22" s="32">
        <v>0</v>
      </c>
      <c r="U22" s="33">
        <f t="shared" si="9"/>
        <v>87</v>
      </c>
      <c r="V22" s="32">
        <f t="shared" si="10"/>
        <v>115</v>
      </c>
      <c r="W22" s="33">
        <f t="shared" si="11"/>
        <v>115</v>
      </c>
    </row>
    <row r="23" spans="2:23" ht="15" customHeight="1" x14ac:dyDescent="0.2">
      <c r="B23" s="13">
        <v>20</v>
      </c>
      <c r="C23" s="17" t="s">
        <v>179</v>
      </c>
      <c r="D23" s="8" t="s">
        <v>21</v>
      </c>
      <c r="E23" s="9">
        <v>10.51</v>
      </c>
      <c r="F23" s="10">
        <f t="shared" si="12"/>
        <v>2</v>
      </c>
      <c r="G23" s="11">
        <v>248</v>
      </c>
      <c r="H23" s="12">
        <f t="shared" si="4"/>
        <v>20</v>
      </c>
      <c r="I23" s="11">
        <v>11.43</v>
      </c>
      <c r="J23" s="12">
        <f t="shared" si="5"/>
        <v>20</v>
      </c>
      <c r="K23" s="11">
        <v>89.09</v>
      </c>
      <c r="L23" s="12">
        <f t="shared" si="13"/>
        <v>0</v>
      </c>
      <c r="M23" s="12">
        <f t="shared" si="14"/>
        <v>42</v>
      </c>
      <c r="N23" s="31">
        <f t="shared" si="15"/>
        <v>8</v>
      </c>
      <c r="O23">
        <f t="shared" si="6"/>
        <v>2</v>
      </c>
      <c r="P23" s="32">
        <v>0</v>
      </c>
      <c r="Q23" s="32">
        <f t="shared" si="7"/>
        <v>2</v>
      </c>
      <c r="R23" s="32">
        <v>0</v>
      </c>
      <c r="S23" s="33">
        <f t="shared" si="8"/>
        <v>20</v>
      </c>
      <c r="T23" s="32">
        <v>0</v>
      </c>
      <c r="U23" s="33">
        <f t="shared" si="9"/>
        <v>20</v>
      </c>
      <c r="V23" s="32">
        <f t="shared" si="10"/>
        <v>0</v>
      </c>
      <c r="W23" s="33" t="e">
        <f t="shared" si="11"/>
        <v>#NUM!</v>
      </c>
    </row>
    <row r="24" spans="2:23" ht="15" customHeight="1" x14ac:dyDescent="0.2">
      <c r="B24" s="6">
        <v>21</v>
      </c>
      <c r="C24" s="7" t="s">
        <v>180</v>
      </c>
      <c r="D24" s="8" t="s">
        <v>21</v>
      </c>
      <c r="E24" s="9">
        <v>11.4</v>
      </c>
      <c r="F24" s="10">
        <f t="shared" si="12"/>
        <v>0</v>
      </c>
      <c r="G24" s="11">
        <v>240</v>
      </c>
      <c r="H24" s="12">
        <f t="shared" si="4"/>
        <v>14</v>
      </c>
      <c r="I24" s="11">
        <v>11.79</v>
      </c>
      <c r="J24" s="12">
        <f t="shared" si="5"/>
        <v>23</v>
      </c>
      <c r="K24" s="11">
        <v>82.44</v>
      </c>
      <c r="L24" s="12">
        <f t="shared" si="13"/>
        <v>0</v>
      </c>
      <c r="M24" s="12">
        <f t="shared" si="14"/>
        <v>37</v>
      </c>
      <c r="N24" s="31">
        <f t="shared" si="15"/>
        <v>9</v>
      </c>
      <c r="O24">
        <f t="shared" si="6"/>
        <v>0</v>
      </c>
      <c r="P24" s="32">
        <v>0</v>
      </c>
      <c r="Q24" s="32" t="e">
        <f t="shared" si="7"/>
        <v>#NUM!</v>
      </c>
      <c r="R24" s="32">
        <v>0</v>
      </c>
      <c r="S24" s="33">
        <f t="shared" si="8"/>
        <v>14</v>
      </c>
      <c r="T24" s="32">
        <v>0</v>
      </c>
      <c r="U24" s="33">
        <f t="shared" si="9"/>
        <v>23</v>
      </c>
      <c r="V24" s="32">
        <f t="shared" si="10"/>
        <v>0</v>
      </c>
      <c r="W24" s="33" t="e">
        <f t="shared" si="11"/>
        <v>#NUM!</v>
      </c>
    </row>
    <row r="25" spans="2:23" ht="15" customHeight="1" x14ac:dyDescent="0.2">
      <c r="B25" s="13">
        <v>22</v>
      </c>
      <c r="C25" s="7" t="s">
        <v>181</v>
      </c>
      <c r="D25" s="8" t="s">
        <v>21</v>
      </c>
      <c r="E25" s="9">
        <v>9.73</v>
      </c>
      <c r="F25" s="10">
        <f t="shared" si="12"/>
        <v>40</v>
      </c>
      <c r="G25" s="11">
        <v>281</v>
      </c>
      <c r="H25" s="12">
        <f t="shared" si="4"/>
        <v>52</v>
      </c>
      <c r="I25" s="11">
        <v>16.04</v>
      </c>
      <c r="J25" s="12">
        <f t="shared" si="5"/>
        <v>52</v>
      </c>
      <c r="K25" s="11">
        <v>73.010000000000005</v>
      </c>
      <c r="L25" s="12">
        <f t="shared" si="13"/>
        <v>5</v>
      </c>
      <c r="M25" s="12">
        <f t="shared" si="14"/>
        <v>149</v>
      </c>
      <c r="N25" s="31">
        <f t="shared" si="15"/>
        <v>4</v>
      </c>
      <c r="O25">
        <f t="shared" si="6"/>
        <v>40</v>
      </c>
      <c r="P25" s="32">
        <v>0</v>
      </c>
      <c r="Q25" s="32">
        <f t="shared" si="7"/>
        <v>40</v>
      </c>
      <c r="R25" s="32">
        <v>0</v>
      </c>
      <c r="S25" s="33">
        <f t="shared" si="8"/>
        <v>52</v>
      </c>
      <c r="T25" s="32">
        <v>0</v>
      </c>
      <c r="U25" s="33">
        <f t="shared" si="9"/>
        <v>52</v>
      </c>
      <c r="V25" s="32">
        <f t="shared" si="10"/>
        <v>5</v>
      </c>
      <c r="W25" s="33">
        <f t="shared" si="11"/>
        <v>5</v>
      </c>
    </row>
    <row r="26" spans="2:23" ht="15" customHeight="1" x14ac:dyDescent="0.2">
      <c r="B26" s="6">
        <v>23</v>
      </c>
      <c r="C26" s="7" t="s">
        <v>182</v>
      </c>
      <c r="D26" s="8" t="s">
        <v>21</v>
      </c>
      <c r="E26" s="9">
        <v>11.17</v>
      </c>
      <c r="F26" s="10">
        <f t="shared" si="12"/>
        <v>0</v>
      </c>
      <c r="G26" s="11">
        <v>250</v>
      </c>
      <c r="H26" s="12">
        <f t="shared" si="4"/>
        <v>22</v>
      </c>
      <c r="I26" s="11">
        <v>7.39</v>
      </c>
      <c r="J26" s="12">
        <f t="shared" si="5"/>
        <v>0</v>
      </c>
      <c r="K26" s="11">
        <v>96.582999999999998</v>
      </c>
      <c r="L26" s="12">
        <f t="shared" si="13"/>
        <v>0</v>
      </c>
      <c r="M26" s="12">
        <f t="shared" si="14"/>
        <v>22</v>
      </c>
      <c r="N26" s="31">
        <f t="shared" si="15"/>
        <v>14</v>
      </c>
      <c r="O26">
        <f t="shared" si="6"/>
        <v>0</v>
      </c>
      <c r="P26" s="32">
        <v>0</v>
      </c>
      <c r="Q26" s="32" t="e">
        <f t="shared" si="7"/>
        <v>#NUM!</v>
      </c>
      <c r="R26" s="32">
        <v>0</v>
      </c>
      <c r="S26" s="33">
        <f t="shared" si="8"/>
        <v>22</v>
      </c>
      <c r="T26" s="32">
        <v>0</v>
      </c>
      <c r="U26" s="33" t="e">
        <f t="shared" si="9"/>
        <v>#NUM!</v>
      </c>
      <c r="V26" s="32">
        <f t="shared" si="10"/>
        <v>0</v>
      </c>
      <c r="W26" s="33" t="e">
        <f t="shared" si="11"/>
        <v>#NUM!</v>
      </c>
    </row>
    <row r="27" spans="2:23" ht="15" customHeight="1" x14ac:dyDescent="0.2">
      <c r="B27" s="13">
        <v>24</v>
      </c>
      <c r="C27" s="7"/>
      <c r="D27" s="8"/>
      <c r="E27" s="9"/>
      <c r="F27" s="10">
        <f t="shared" si="12"/>
        <v>0</v>
      </c>
      <c r="G27" s="11"/>
      <c r="H27" s="12">
        <f t="shared" si="4"/>
        <v>0</v>
      </c>
      <c r="I27" s="11"/>
      <c r="J27" s="12">
        <f t="shared" si="5"/>
        <v>0</v>
      </c>
      <c r="K27" s="11"/>
      <c r="L27" s="12">
        <f t="shared" si="13"/>
        <v>0</v>
      </c>
      <c r="M27" s="12">
        <f t="shared" si="14"/>
        <v>0</v>
      </c>
      <c r="N27" s="31">
        <f t="shared" si="15"/>
        <v>17</v>
      </c>
      <c r="O27">
        <f t="shared" si="6"/>
        <v>3122</v>
      </c>
      <c r="P27" s="32">
        <v>0</v>
      </c>
      <c r="Q27" s="32">
        <f t="shared" si="7"/>
        <v>3122</v>
      </c>
      <c r="R27" s="32">
        <v>0</v>
      </c>
      <c r="S27" s="33" t="e">
        <f t="shared" si="8"/>
        <v>#NUM!</v>
      </c>
      <c r="T27" s="32">
        <v>0</v>
      </c>
      <c r="U27" s="33" t="e">
        <f t="shared" si="9"/>
        <v>#NUM!</v>
      </c>
      <c r="V27" s="32">
        <f t="shared" si="10"/>
        <v>3808</v>
      </c>
      <c r="W27" s="33">
        <f t="shared" si="11"/>
        <v>3808</v>
      </c>
    </row>
    <row r="28" spans="2:23" ht="15" customHeight="1" x14ac:dyDescent="0.2">
      <c r="B28" s="18"/>
      <c r="C28" s="15"/>
      <c r="D28" s="3"/>
      <c r="E28" s="19"/>
      <c r="F28" s="20"/>
      <c r="G28" s="21"/>
      <c r="H28" s="22"/>
      <c r="I28" s="21"/>
      <c r="J28" s="22"/>
      <c r="K28" s="21"/>
      <c r="L28" s="22"/>
      <c r="M28" s="22"/>
      <c r="N28" s="29"/>
      <c r="P28" s="3"/>
      <c r="Q28" s="3"/>
      <c r="R28" s="3"/>
      <c r="S28" s="22"/>
      <c r="T28" s="3"/>
      <c r="U28" s="22"/>
      <c r="V28" s="3"/>
      <c r="W28" s="22"/>
    </row>
    <row r="29" spans="2:23" ht="15" customHeight="1" x14ac:dyDescent="0.25">
      <c r="B29" s="18"/>
      <c r="C29" s="23"/>
      <c r="D29" s="24"/>
      <c r="E29" s="25"/>
      <c r="F29" s="26"/>
      <c r="G29" s="27"/>
      <c r="H29" s="27"/>
      <c r="I29" s="27"/>
      <c r="J29" s="27"/>
      <c r="K29" s="27"/>
      <c r="L29" s="22"/>
      <c r="M29" s="22"/>
      <c r="N29" s="29"/>
      <c r="P29" s="3"/>
      <c r="Q29" s="3"/>
      <c r="R29" s="3"/>
      <c r="S29" s="22"/>
      <c r="T29" s="3"/>
      <c r="U29" s="22"/>
      <c r="V29" s="3"/>
      <c r="W29" s="22"/>
    </row>
    <row r="30" spans="2:23" ht="15" customHeight="1" x14ac:dyDescent="0.2">
      <c r="D30" t="s">
        <v>0</v>
      </c>
      <c r="G30" s="2"/>
    </row>
    <row r="31" spans="2:23" ht="15" customHeight="1" x14ac:dyDescent="0.2">
      <c r="C31" s="28" t="s">
        <v>161</v>
      </c>
    </row>
    <row r="32" spans="2:23" ht="15" customHeight="1" x14ac:dyDescent="0.2">
      <c r="B32" s="5"/>
      <c r="C32" s="5" t="s">
        <v>2</v>
      </c>
      <c r="D32" s="5"/>
      <c r="E32" s="5">
        <v>10.7</v>
      </c>
      <c r="F32" s="5"/>
      <c r="G32" s="5">
        <v>213</v>
      </c>
      <c r="H32" s="5"/>
      <c r="I32" s="5">
        <v>7.98</v>
      </c>
      <c r="J32" s="5"/>
      <c r="K32" s="5">
        <v>75</v>
      </c>
      <c r="L32" s="5"/>
      <c r="M32" s="5"/>
      <c r="N32" s="30"/>
    </row>
    <row r="33" spans="2:23" ht="15" customHeight="1" x14ac:dyDescent="0.2">
      <c r="B33" s="5"/>
      <c r="C33" s="5" t="s">
        <v>3</v>
      </c>
      <c r="D33" s="5" t="s">
        <v>4</v>
      </c>
      <c r="E33" s="5" t="s">
        <v>5</v>
      </c>
      <c r="F33" s="5" t="s">
        <v>6</v>
      </c>
      <c r="G33" s="5" t="s">
        <v>7</v>
      </c>
      <c r="H33" s="5" t="s">
        <v>6</v>
      </c>
      <c r="I33" s="5" t="s">
        <v>8</v>
      </c>
      <c r="J33" s="5" t="s">
        <v>6</v>
      </c>
      <c r="K33" s="5" t="s">
        <v>9</v>
      </c>
      <c r="L33" s="5" t="s">
        <v>6</v>
      </c>
      <c r="M33" s="5" t="s">
        <v>10</v>
      </c>
      <c r="N33" s="30"/>
    </row>
    <row r="34" spans="2:23" ht="15" customHeight="1" x14ac:dyDescent="0.2">
      <c r="B34" s="6">
        <v>1</v>
      </c>
      <c r="C34" s="7" t="s">
        <v>184</v>
      </c>
      <c r="D34" s="8" t="s">
        <v>39</v>
      </c>
      <c r="E34" s="9">
        <v>9.34</v>
      </c>
      <c r="F34" s="10">
        <f t="shared" ref="F34:F35" si="16">IF(E34=0,P34,O34)</f>
        <v>74</v>
      </c>
      <c r="G34" s="11">
        <v>213</v>
      </c>
      <c r="H34" s="12">
        <f>IF(G34&lt;213,R34,S34)</f>
        <v>0</v>
      </c>
      <c r="I34" s="11">
        <v>20.100000000000001</v>
      </c>
      <c r="J34" s="12">
        <f>IF(I34&lt;7.98,T34,U34)</f>
        <v>82</v>
      </c>
      <c r="K34" s="11">
        <v>72.11</v>
      </c>
      <c r="L34" s="12">
        <f t="shared" ref="L34:L35" si="17">IF(K34=0,P34,V34)</f>
        <v>10</v>
      </c>
      <c r="M34" s="12">
        <f t="shared" ref="M34:M35" si="18">SUM(F34+H34+J34+L34)</f>
        <v>166</v>
      </c>
      <c r="N34" s="31">
        <f t="shared" ref="N34:N69" si="19">RANK(M34,$M$34:$M$69,0)</f>
        <v>8</v>
      </c>
      <c r="O34">
        <f>IF(E34&lt;10.7,Q34,P34)</f>
        <v>74</v>
      </c>
      <c r="P34" s="32">
        <v>0</v>
      </c>
      <c r="Q34" s="32">
        <f>TRUNC(42.791*POWER(10.7-E34,1.81))</f>
        <v>74</v>
      </c>
      <c r="R34" s="32">
        <v>0</v>
      </c>
      <c r="S34" s="33">
        <f>TRUNC(0.14354*POWER(G34-213,1.4))</f>
        <v>0</v>
      </c>
      <c r="T34" s="32">
        <v>0</v>
      </c>
      <c r="U34" s="33">
        <f>TRUNC(5.33*POWER(I34-7.98,1.1))</f>
        <v>82</v>
      </c>
      <c r="V34" s="32">
        <f>IF(K34&lt;75,W34,P34)</f>
        <v>10</v>
      </c>
      <c r="W34" s="33">
        <f>TRUNC(1.53775*POWER(75-K34,1.81))</f>
        <v>10</v>
      </c>
    </row>
    <row r="35" spans="2:23" ht="15" customHeight="1" x14ac:dyDescent="0.2">
      <c r="B35" s="13">
        <v>2</v>
      </c>
      <c r="C35" s="7" t="s">
        <v>185</v>
      </c>
      <c r="D35" s="8" t="s">
        <v>39</v>
      </c>
      <c r="E35" s="9">
        <v>10.029999999999999</v>
      </c>
      <c r="F35" s="10">
        <f t="shared" si="16"/>
        <v>20</v>
      </c>
      <c r="G35" s="11">
        <v>179</v>
      </c>
      <c r="H35" s="12">
        <f t="shared" ref="H35:H71" si="20">IF(G35&lt;213,R35,S35)</f>
        <v>0</v>
      </c>
      <c r="I35" s="11">
        <v>12.48</v>
      </c>
      <c r="J35" s="12">
        <f t="shared" ref="J35:J71" si="21">IF(I35&lt;7.98,T35,U35)</f>
        <v>27</v>
      </c>
      <c r="K35" s="11">
        <v>74.739999999999995</v>
      </c>
      <c r="L35" s="12">
        <f t="shared" si="17"/>
        <v>0</v>
      </c>
      <c r="M35" s="12">
        <f t="shared" si="18"/>
        <v>47</v>
      </c>
      <c r="N35" s="31">
        <f t="shared" si="19"/>
        <v>15</v>
      </c>
      <c r="O35">
        <f t="shared" ref="O35:O71" si="22">IF(E35&lt;10.7,Q35,P35)</f>
        <v>20</v>
      </c>
      <c r="P35" s="32">
        <v>0</v>
      </c>
      <c r="Q35" s="32">
        <f t="shared" ref="Q35:Q71" si="23">TRUNC(42.791*POWER(10.7-E35,1.81))</f>
        <v>20</v>
      </c>
      <c r="R35" s="32">
        <v>0</v>
      </c>
      <c r="S35" s="33" t="e">
        <f t="shared" ref="S35:S71" si="24">TRUNC(0.14354*POWER(G35-213,1.4))</f>
        <v>#NUM!</v>
      </c>
      <c r="T35" s="32">
        <v>0</v>
      </c>
      <c r="U35" s="33">
        <f t="shared" ref="U35:U71" si="25">TRUNC(5.33*POWER(I35-7.98,1.1))</f>
        <v>27</v>
      </c>
      <c r="V35" s="32">
        <f t="shared" ref="V35:V49" si="26">IF(K35&lt;75,W35,P35)</f>
        <v>0</v>
      </c>
      <c r="W35" s="33">
        <f t="shared" ref="W35:W49" si="27">TRUNC(1.53775*POWER(75-K35,1.81))</f>
        <v>0</v>
      </c>
    </row>
    <row r="36" spans="2:23" ht="15" customHeight="1" x14ac:dyDescent="0.2">
      <c r="B36" s="6">
        <v>3</v>
      </c>
      <c r="C36" s="7" t="s">
        <v>186</v>
      </c>
      <c r="D36" s="8" t="s">
        <v>39</v>
      </c>
      <c r="E36" s="9">
        <v>10.06</v>
      </c>
      <c r="F36" s="10">
        <f t="shared" ref="F36:F71" si="28">IF(E36=0,P36,O36)</f>
        <v>19</v>
      </c>
      <c r="G36" s="11">
        <v>255</v>
      </c>
      <c r="H36" s="12">
        <f t="shared" si="20"/>
        <v>26</v>
      </c>
      <c r="I36" s="11">
        <v>16.600000000000001</v>
      </c>
      <c r="J36" s="12">
        <f t="shared" si="21"/>
        <v>56</v>
      </c>
      <c r="K36" s="11">
        <v>74.099999999999994</v>
      </c>
      <c r="L36" s="12">
        <f t="shared" ref="L36:L71" si="29">IF(K36=0,P36,V36)</f>
        <v>1</v>
      </c>
      <c r="M36" s="12">
        <f t="shared" ref="M36:M71" si="30">SUM(F36+H36+J36+L36)</f>
        <v>102</v>
      </c>
      <c r="N36" s="31">
        <f t="shared" si="19"/>
        <v>10</v>
      </c>
      <c r="O36">
        <f t="shared" si="22"/>
        <v>19</v>
      </c>
      <c r="P36" s="32">
        <v>0</v>
      </c>
      <c r="Q36" s="32">
        <f t="shared" si="23"/>
        <v>19</v>
      </c>
      <c r="R36" s="32">
        <v>0</v>
      </c>
      <c r="S36" s="33">
        <f t="shared" si="24"/>
        <v>26</v>
      </c>
      <c r="T36" s="32">
        <v>0</v>
      </c>
      <c r="U36" s="33">
        <f t="shared" si="25"/>
        <v>56</v>
      </c>
      <c r="V36" s="32">
        <f t="shared" si="26"/>
        <v>1</v>
      </c>
      <c r="W36" s="33">
        <f t="shared" si="27"/>
        <v>1</v>
      </c>
    </row>
    <row r="37" spans="2:23" ht="15" customHeight="1" x14ac:dyDescent="0.2">
      <c r="B37" s="13">
        <v>4</v>
      </c>
      <c r="C37" s="7" t="s">
        <v>187</v>
      </c>
      <c r="D37" s="8" t="s">
        <v>39</v>
      </c>
      <c r="E37" s="9">
        <v>9.56</v>
      </c>
      <c r="F37" s="10">
        <f t="shared" si="28"/>
        <v>54</v>
      </c>
      <c r="G37" s="11">
        <v>300</v>
      </c>
      <c r="H37" s="12">
        <f t="shared" si="20"/>
        <v>74</v>
      </c>
      <c r="I37" s="11">
        <v>19.79</v>
      </c>
      <c r="J37" s="12">
        <f t="shared" si="21"/>
        <v>80</v>
      </c>
      <c r="K37" s="11">
        <v>58.18</v>
      </c>
      <c r="L37" s="12">
        <f t="shared" si="29"/>
        <v>254</v>
      </c>
      <c r="M37" s="12">
        <f t="shared" si="30"/>
        <v>462</v>
      </c>
      <c r="N37" s="31">
        <f t="shared" si="19"/>
        <v>1</v>
      </c>
      <c r="O37">
        <f t="shared" si="22"/>
        <v>54</v>
      </c>
      <c r="P37" s="32">
        <v>0</v>
      </c>
      <c r="Q37" s="32">
        <f t="shared" si="23"/>
        <v>54</v>
      </c>
      <c r="R37" s="32">
        <v>0</v>
      </c>
      <c r="S37" s="33">
        <f t="shared" si="24"/>
        <v>74</v>
      </c>
      <c r="T37" s="32">
        <v>0</v>
      </c>
      <c r="U37" s="33">
        <f t="shared" si="25"/>
        <v>80</v>
      </c>
      <c r="V37" s="32">
        <f t="shared" si="26"/>
        <v>254</v>
      </c>
      <c r="W37" s="33">
        <f t="shared" si="27"/>
        <v>254</v>
      </c>
    </row>
    <row r="38" spans="2:23" ht="15" customHeight="1" x14ac:dyDescent="0.25">
      <c r="B38" s="6">
        <v>5</v>
      </c>
      <c r="C38" s="14" t="s">
        <v>188</v>
      </c>
      <c r="D38" s="8" t="s">
        <v>39</v>
      </c>
      <c r="E38" s="9">
        <v>8.98</v>
      </c>
      <c r="F38" s="10">
        <f t="shared" si="28"/>
        <v>114</v>
      </c>
      <c r="G38" s="11">
        <v>226</v>
      </c>
      <c r="H38" s="12">
        <f t="shared" si="20"/>
        <v>5</v>
      </c>
      <c r="I38" s="11">
        <v>8.74</v>
      </c>
      <c r="J38" s="12">
        <f t="shared" si="21"/>
        <v>3</v>
      </c>
      <c r="K38" s="11">
        <v>58.4</v>
      </c>
      <c r="L38" s="12">
        <f t="shared" si="29"/>
        <v>248</v>
      </c>
      <c r="M38" s="12">
        <f t="shared" si="30"/>
        <v>370</v>
      </c>
      <c r="N38" s="31">
        <f t="shared" si="19"/>
        <v>2</v>
      </c>
      <c r="O38">
        <f t="shared" si="22"/>
        <v>114</v>
      </c>
      <c r="P38" s="32">
        <v>0</v>
      </c>
      <c r="Q38" s="32">
        <f t="shared" si="23"/>
        <v>114</v>
      </c>
      <c r="R38" s="32">
        <v>0</v>
      </c>
      <c r="S38" s="33">
        <f t="shared" si="24"/>
        <v>5</v>
      </c>
      <c r="T38" s="32">
        <v>0</v>
      </c>
      <c r="U38" s="33">
        <f t="shared" si="25"/>
        <v>3</v>
      </c>
      <c r="V38" s="32">
        <f t="shared" si="26"/>
        <v>248</v>
      </c>
      <c r="W38" s="33">
        <f t="shared" si="27"/>
        <v>248</v>
      </c>
    </row>
    <row r="39" spans="2:23" ht="15" customHeight="1" x14ac:dyDescent="0.2">
      <c r="B39" s="13">
        <v>6</v>
      </c>
      <c r="C39" s="7" t="s">
        <v>189</v>
      </c>
      <c r="D39" s="8" t="s">
        <v>39</v>
      </c>
      <c r="E39" s="9"/>
      <c r="F39" s="10">
        <f t="shared" si="28"/>
        <v>0</v>
      </c>
      <c r="G39" s="11"/>
      <c r="H39" s="12">
        <f t="shared" si="20"/>
        <v>0</v>
      </c>
      <c r="I39" s="11"/>
      <c r="J39" s="12">
        <f t="shared" si="21"/>
        <v>0</v>
      </c>
      <c r="K39" s="11"/>
      <c r="L39" s="12">
        <f t="shared" si="29"/>
        <v>0</v>
      </c>
      <c r="M39" s="12">
        <f t="shared" si="30"/>
        <v>0</v>
      </c>
      <c r="N39" s="31">
        <f t="shared" si="19"/>
        <v>25</v>
      </c>
      <c r="O39">
        <f t="shared" si="22"/>
        <v>3122</v>
      </c>
      <c r="P39" s="32">
        <v>0</v>
      </c>
      <c r="Q39" s="32">
        <f t="shared" si="23"/>
        <v>3122</v>
      </c>
      <c r="R39" s="32">
        <v>0</v>
      </c>
      <c r="S39" s="33" t="e">
        <f t="shared" si="24"/>
        <v>#NUM!</v>
      </c>
      <c r="T39" s="32">
        <v>0</v>
      </c>
      <c r="U39" s="33" t="e">
        <f t="shared" si="25"/>
        <v>#NUM!</v>
      </c>
      <c r="V39" s="32">
        <f t="shared" si="26"/>
        <v>3808</v>
      </c>
      <c r="W39" s="33">
        <f t="shared" si="27"/>
        <v>3808</v>
      </c>
    </row>
    <row r="40" spans="2:23" ht="15" customHeight="1" x14ac:dyDescent="0.2">
      <c r="B40" s="6">
        <v>7</v>
      </c>
      <c r="C40" s="7" t="s">
        <v>190</v>
      </c>
      <c r="D40" s="8" t="s">
        <v>39</v>
      </c>
      <c r="E40" s="9"/>
      <c r="F40" s="10">
        <f t="shared" si="28"/>
        <v>0</v>
      </c>
      <c r="G40" s="11"/>
      <c r="H40" s="12">
        <f t="shared" si="20"/>
        <v>0</v>
      </c>
      <c r="I40" s="11"/>
      <c r="J40" s="12">
        <f t="shared" si="21"/>
        <v>0</v>
      </c>
      <c r="K40" s="11"/>
      <c r="L40" s="12">
        <f t="shared" si="29"/>
        <v>0</v>
      </c>
      <c r="M40" s="12">
        <f t="shared" si="30"/>
        <v>0</v>
      </c>
      <c r="N40" s="31">
        <f t="shared" si="19"/>
        <v>25</v>
      </c>
      <c r="O40">
        <f t="shared" si="22"/>
        <v>3122</v>
      </c>
      <c r="P40" s="32">
        <v>0</v>
      </c>
      <c r="Q40" s="32">
        <f t="shared" si="23"/>
        <v>3122</v>
      </c>
      <c r="R40" s="32">
        <v>0</v>
      </c>
      <c r="S40" s="33" t="e">
        <f t="shared" si="24"/>
        <v>#NUM!</v>
      </c>
      <c r="T40" s="32">
        <v>0</v>
      </c>
      <c r="U40" s="33" t="e">
        <f t="shared" si="25"/>
        <v>#NUM!</v>
      </c>
      <c r="V40" s="32">
        <f t="shared" si="26"/>
        <v>3808</v>
      </c>
      <c r="W40" s="33">
        <f t="shared" si="27"/>
        <v>3808</v>
      </c>
    </row>
    <row r="41" spans="2:23" ht="15" customHeight="1" x14ac:dyDescent="0.2">
      <c r="B41" s="13">
        <v>8</v>
      </c>
      <c r="C41" s="7" t="s">
        <v>191</v>
      </c>
      <c r="D41" s="8" t="s">
        <v>39</v>
      </c>
      <c r="E41" s="9">
        <v>9.64</v>
      </c>
      <c r="F41" s="10">
        <f t="shared" si="28"/>
        <v>47</v>
      </c>
      <c r="G41" s="11">
        <v>297</v>
      </c>
      <c r="H41" s="12">
        <f t="shared" si="20"/>
        <v>70</v>
      </c>
      <c r="I41" s="11">
        <v>12.6</v>
      </c>
      <c r="J41" s="12">
        <f t="shared" si="21"/>
        <v>28</v>
      </c>
      <c r="K41" s="11">
        <v>69.95</v>
      </c>
      <c r="L41" s="12">
        <f t="shared" si="29"/>
        <v>28</v>
      </c>
      <c r="M41" s="12">
        <f t="shared" si="30"/>
        <v>173</v>
      </c>
      <c r="N41" s="31">
        <f t="shared" si="19"/>
        <v>6</v>
      </c>
      <c r="O41">
        <f t="shared" si="22"/>
        <v>47</v>
      </c>
      <c r="P41" s="32">
        <v>0</v>
      </c>
      <c r="Q41" s="32">
        <f t="shared" si="23"/>
        <v>47</v>
      </c>
      <c r="R41" s="32">
        <v>0</v>
      </c>
      <c r="S41" s="33">
        <f t="shared" si="24"/>
        <v>70</v>
      </c>
      <c r="T41" s="32">
        <v>0</v>
      </c>
      <c r="U41" s="33">
        <f t="shared" si="25"/>
        <v>28</v>
      </c>
      <c r="V41" s="32">
        <f t="shared" si="26"/>
        <v>28</v>
      </c>
      <c r="W41" s="33">
        <f t="shared" si="27"/>
        <v>28</v>
      </c>
    </row>
    <row r="42" spans="2:23" ht="15" customHeight="1" x14ac:dyDescent="0.2">
      <c r="B42" s="6">
        <v>9</v>
      </c>
      <c r="C42" s="15" t="s">
        <v>192</v>
      </c>
      <c r="D42" s="8" t="s">
        <v>39</v>
      </c>
      <c r="E42" s="9">
        <v>9.61</v>
      </c>
      <c r="F42" s="10">
        <f t="shared" si="28"/>
        <v>50</v>
      </c>
      <c r="G42" s="11">
        <v>210</v>
      </c>
      <c r="H42" s="12">
        <f t="shared" si="20"/>
        <v>0</v>
      </c>
      <c r="I42" s="11">
        <v>14.44</v>
      </c>
      <c r="J42" s="12">
        <f t="shared" si="21"/>
        <v>41</v>
      </c>
      <c r="K42" s="11">
        <v>67.819999999999993</v>
      </c>
      <c r="L42" s="12">
        <f t="shared" si="29"/>
        <v>54</v>
      </c>
      <c r="M42" s="12">
        <f t="shared" si="30"/>
        <v>145</v>
      </c>
      <c r="N42" s="31">
        <f t="shared" si="19"/>
        <v>9</v>
      </c>
      <c r="O42">
        <f t="shared" si="22"/>
        <v>50</v>
      </c>
      <c r="P42" s="32">
        <v>0</v>
      </c>
      <c r="Q42" s="32">
        <f t="shared" si="23"/>
        <v>50</v>
      </c>
      <c r="R42" s="32">
        <v>0</v>
      </c>
      <c r="S42" s="33" t="e">
        <f t="shared" si="24"/>
        <v>#NUM!</v>
      </c>
      <c r="T42" s="32">
        <v>0</v>
      </c>
      <c r="U42" s="33">
        <f t="shared" si="25"/>
        <v>41</v>
      </c>
      <c r="V42" s="32">
        <f t="shared" si="26"/>
        <v>54</v>
      </c>
      <c r="W42" s="33">
        <f t="shared" si="27"/>
        <v>54</v>
      </c>
    </row>
    <row r="43" spans="2:23" ht="15" customHeight="1" x14ac:dyDescent="0.2">
      <c r="B43" s="13">
        <v>10</v>
      </c>
      <c r="C43" s="7" t="s">
        <v>193</v>
      </c>
      <c r="D43" s="8" t="s">
        <v>39</v>
      </c>
      <c r="E43" s="9">
        <v>10.75</v>
      </c>
      <c r="F43" s="10">
        <f t="shared" si="28"/>
        <v>0</v>
      </c>
      <c r="G43" s="11"/>
      <c r="H43" s="12">
        <f t="shared" si="20"/>
        <v>0</v>
      </c>
      <c r="I43" s="11">
        <v>10.5</v>
      </c>
      <c r="J43" s="12">
        <f t="shared" si="21"/>
        <v>14</v>
      </c>
      <c r="K43" s="11">
        <v>82.96</v>
      </c>
      <c r="L43" s="12">
        <f t="shared" si="29"/>
        <v>0</v>
      </c>
      <c r="M43" s="12">
        <f t="shared" si="30"/>
        <v>14</v>
      </c>
      <c r="N43" s="31">
        <f t="shared" si="19"/>
        <v>23</v>
      </c>
      <c r="O43">
        <f t="shared" si="22"/>
        <v>0</v>
      </c>
      <c r="P43" s="32">
        <v>0</v>
      </c>
      <c r="Q43" s="32" t="e">
        <f t="shared" si="23"/>
        <v>#NUM!</v>
      </c>
      <c r="R43" s="32">
        <v>0</v>
      </c>
      <c r="S43" s="33" t="e">
        <f t="shared" si="24"/>
        <v>#NUM!</v>
      </c>
      <c r="T43" s="32">
        <v>0</v>
      </c>
      <c r="U43" s="33">
        <f t="shared" si="25"/>
        <v>14</v>
      </c>
      <c r="V43" s="32">
        <f t="shared" si="26"/>
        <v>0</v>
      </c>
      <c r="W43" s="33" t="e">
        <f t="shared" si="27"/>
        <v>#NUM!</v>
      </c>
    </row>
    <row r="44" spans="2:23" ht="15" customHeight="1" x14ac:dyDescent="0.2">
      <c r="B44" s="6">
        <v>11</v>
      </c>
      <c r="C44" s="16" t="s">
        <v>194</v>
      </c>
      <c r="D44" s="8" t="s">
        <v>39</v>
      </c>
      <c r="E44" s="9">
        <v>10.72</v>
      </c>
      <c r="F44" s="10">
        <f t="shared" si="28"/>
        <v>0</v>
      </c>
      <c r="G44" s="11">
        <v>228</v>
      </c>
      <c r="H44" s="12">
        <f t="shared" si="20"/>
        <v>6</v>
      </c>
      <c r="I44" s="11">
        <v>13.36</v>
      </c>
      <c r="J44" s="12">
        <f t="shared" si="21"/>
        <v>33</v>
      </c>
      <c r="K44" s="11">
        <v>86.11</v>
      </c>
      <c r="L44" s="12">
        <f t="shared" si="29"/>
        <v>0</v>
      </c>
      <c r="M44" s="12">
        <f t="shared" si="30"/>
        <v>39</v>
      </c>
      <c r="N44" s="31">
        <f t="shared" si="19"/>
        <v>17</v>
      </c>
      <c r="O44">
        <f t="shared" si="22"/>
        <v>0</v>
      </c>
      <c r="P44" s="32">
        <v>0</v>
      </c>
      <c r="Q44" s="32" t="e">
        <f t="shared" si="23"/>
        <v>#NUM!</v>
      </c>
      <c r="R44" s="32">
        <v>0</v>
      </c>
      <c r="S44" s="33">
        <f t="shared" si="24"/>
        <v>6</v>
      </c>
      <c r="T44" s="32">
        <v>0</v>
      </c>
      <c r="U44" s="33">
        <f t="shared" si="25"/>
        <v>33</v>
      </c>
      <c r="V44" s="32">
        <f t="shared" si="26"/>
        <v>0</v>
      </c>
      <c r="W44" s="33" t="e">
        <f t="shared" si="27"/>
        <v>#NUM!</v>
      </c>
    </row>
    <row r="45" spans="2:23" ht="15" customHeight="1" x14ac:dyDescent="0.2">
      <c r="B45" s="6">
        <v>13</v>
      </c>
      <c r="C45" s="7" t="s">
        <v>195</v>
      </c>
      <c r="D45" s="8" t="s">
        <v>50</v>
      </c>
      <c r="E45" s="9">
        <v>10.32</v>
      </c>
      <c r="F45" s="10">
        <f t="shared" si="28"/>
        <v>7</v>
      </c>
      <c r="G45" s="11">
        <v>183</v>
      </c>
      <c r="H45" s="12">
        <f t="shared" si="20"/>
        <v>0</v>
      </c>
      <c r="I45" s="11">
        <v>10.8</v>
      </c>
      <c r="J45" s="12">
        <f t="shared" si="21"/>
        <v>16</v>
      </c>
      <c r="K45" s="11">
        <v>77.27</v>
      </c>
      <c r="L45" s="12">
        <f t="shared" si="29"/>
        <v>0</v>
      </c>
      <c r="M45" s="12">
        <f t="shared" si="30"/>
        <v>23</v>
      </c>
      <c r="N45" s="31">
        <f t="shared" si="19"/>
        <v>20</v>
      </c>
      <c r="O45">
        <f t="shared" si="22"/>
        <v>7</v>
      </c>
      <c r="P45" s="32">
        <v>0</v>
      </c>
      <c r="Q45" s="32">
        <f t="shared" si="23"/>
        <v>7</v>
      </c>
      <c r="R45" s="32">
        <v>0</v>
      </c>
      <c r="S45" s="33" t="e">
        <f t="shared" si="24"/>
        <v>#NUM!</v>
      </c>
      <c r="T45" s="32">
        <v>0</v>
      </c>
      <c r="U45" s="33">
        <f t="shared" si="25"/>
        <v>16</v>
      </c>
      <c r="V45" s="32">
        <f t="shared" si="26"/>
        <v>0</v>
      </c>
      <c r="W45" s="33" t="e">
        <f t="shared" si="27"/>
        <v>#NUM!</v>
      </c>
    </row>
    <row r="46" spans="2:23" ht="15" customHeight="1" x14ac:dyDescent="0.2">
      <c r="B46" s="13">
        <v>14</v>
      </c>
      <c r="C46" s="7" t="s">
        <v>196</v>
      </c>
      <c r="D46" s="8" t="s">
        <v>50</v>
      </c>
      <c r="E46" s="9">
        <v>9.3800000000000008</v>
      </c>
      <c r="F46" s="10">
        <f t="shared" si="28"/>
        <v>70</v>
      </c>
      <c r="G46" s="11">
        <v>230</v>
      </c>
      <c r="H46" s="12">
        <f t="shared" si="20"/>
        <v>7</v>
      </c>
      <c r="I46" s="11">
        <v>10</v>
      </c>
      <c r="J46" s="12">
        <f t="shared" si="21"/>
        <v>11</v>
      </c>
      <c r="K46" s="11">
        <v>72.14</v>
      </c>
      <c r="L46" s="12">
        <f t="shared" si="29"/>
        <v>10</v>
      </c>
      <c r="M46" s="12">
        <f t="shared" si="30"/>
        <v>98</v>
      </c>
      <c r="N46" s="31">
        <f t="shared" si="19"/>
        <v>11</v>
      </c>
      <c r="O46">
        <f t="shared" si="22"/>
        <v>70</v>
      </c>
      <c r="P46" s="32">
        <v>0</v>
      </c>
      <c r="Q46" s="32">
        <f t="shared" si="23"/>
        <v>70</v>
      </c>
      <c r="R46" s="32">
        <v>0</v>
      </c>
      <c r="S46" s="33">
        <f t="shared" si="24"/>
        <v>7</v>
      </c>
      <c r="T46" s="32">
        <v>0</v>
      </c>
      <c r="U46" s="33">
        <f t="shared" si="25"/>
        <v>11</v>
      </c>
      <c r="V46" s="32">
        <f t="shared" si="26"/>
        <v>10</v>
      </c>
      <c r="W46" s="33">
        <f t="shared" si="27"/>
        <v>10</v>
      </c>
    </row>
    <row r="47" spans="2:23" ht="15" customHeight="1" x14ac:dyDescent="0.2">
      <c r="B47" s="6">
        <v>15</v>
      </c>
      <c r="C47" s="7" t="s">
        <v>197</v>
      </c>
      <c r="D47" s="8" t="s">
        <v>50</v>
      </c>
      <c r="E47" s="9">
        <v>9.3800000000000008</v>
      </c>
      <c r="F47" s="10">
        <f t="shared" si="28"/>
        <v>70</v>
      </c>
      <c r="G47" s="11">
        <v>283</v>
      </c>
      <c r="H47" s="12">
        <f t="shared" si="20"/>
        <v>54</v>
      </c>
      <c r="I47" s="11">
        <v>14.75</v>
      </c>
      <c r="J47" s="12">
        <f t="shared" si="21"/>
        <v>43</v>
      </c>
      <c r="K47" s="11">
        <v>70.209999999999994</v>
      </c>
      <c r="L47" s="12">
        <f t="shared" si="29"/>
        <v>26</v>
      </c>
      <c r="M47" s="12">
        <f t="shared" si="30"/>
        <v>193</v>
      </c>
      <c r="N47" s="31">
        <f t="shared" si="19"/>
        <v>5</v>
      </c>
      <c r="O47">
        <f t="shared" si="22"/>
        <v>70</v>
      </c>
      <c r="P47" s="32">
        <v>0</v>
      </c>
      <c r="Q47" s="32">
        <f t="shared" si="23"/>
        <v>70</v>
      </c>
      <c r="R47" s="32">
        <v>0</v>
      </c>
      <c r="S47" s="33">
        <f t="shared" si="24"/>
        <v>54</v>
      </c>
      <c r="T47" s="32">
        <v>0</v>
      </c>
      <c r="U47" s="33">
        <f t="shared" si="25"/>
        <v>43</v>
      </c>
      <c r="V47" s="32">
        <f t="shared" si="26"/>
        <v>26</v>
      </c>
      <c r="W47" s="33">
        <f t="shared" si="27"/>
        <v>26</v>
      </c>
    </row>
    <row r="48" spans="2:23" ht="15" customHeight="1" x14ac:dyDescent="0.2">
      <c r="B48" s="13">
        <v>16</v>
      </c>
      <c r="C48" s="7" t="s">
        <v>198</v>
      </c>
      <c r="D48" s="8" t="s">
        <v>50</v>
      </c>
      <c r="E48" s="9">
        <v>9.67</v>
      </c>
      <c r="F48" s="10">
        <f t="shared" si="28"/>
        <v>45</v>
      </c>
      <c r="G48" s="11">
        <v>257</v>
      </c>
      <c r="H48" s="12">
        <f t="shared" si="20"/>
        <v>28</v>
      </c>
      <c r="I48" s="11">
        <v>12.17</v>
      </c>
      <c r="J48" s="12">
        <f t="shared" si="21"/>
        <v>25</v>
      </c>
      <c r="K48" s="11">
        <v>66.41</v>
      </c>
      <c r="L48" s="12">
        <f t="shared" si="29"/>
        <v>75</v>
      </c>
      <c r="M48" s="12">
        <f t="shared" si="30"/>
        <v>173</v>
      </c>
      <c r="N48" s="31">
        <f t="shared" si="19"/>
        <v>6</v>
      </c>
      <c r="O48">
        <f t="shared" si="22"/>
        <v>45</v>
      </c>
      <c r="P48" s="32">
        <v>0</v>
      </c>
      <c r="Q48" s="32">
        <f t="shared" si="23"/>
        <v>45</v>
      </c>
      <c r="R48" s="32">
        <v>0</v>
      </c>
      <c r="S48" s="33">
        <f t="shared" si="24"/>
        <v>28</v>
      </c>
      <c r="T48" s="32">
        <v>0</v>
      </c>
      <c r="U48" s="33">
        <f t="shared" si="25"/>
        <v>25</v>
      </c>
      <c r="V48" s="32">
        <f t="shared" si="26"/>
        <v>75</v>
      </c>
      <c r="W48" s="33">
        <f t="shared" si="27"/>
        <v>75</v>
      </c>
    </row>
    <row r="49" spans="2:23" ht="15" customHeight="1" x14ac:dyDescent="0.2">
      <c r="B49" s="6">
        <v>17</v>
      </c>
      <c r="C49" s="7" t="s">
        <v>199</v>
      </c>
      <c r="D49" s="8" t="s">
        <v>50</v>
      </c>
      <c r="E49" s="9"/>
      <c r="F49" s="10">
        <f t="shared" si="28"/>
        <v>0</v>
      </c>
      <c r="G49" s="11"/>
      <c r="H49" s="12">
        <f t="shared" si="20"/>
        <v>0</v>
      </c>
      <c r="I49" s="11"/>
      <c r="J49" s="12">
        <f t="shared" si="21"/>
        <v>0</v>
      </c>
      <c r="K49" s="11"/>
      <c r="L49" s="12">
        <f t="shared" si="29"/>
        <v>0</v>
      </c>
      <c r="M49" s="12">
        <f t="shared" si="30"/>
        <v>0</v>
      </c>
      <c r="N49" s="31">
        <f t="shared" si="19"/>
        <v>25</v>
      </c>
      <c r="O49">
        <f t="shared" si="22"/>
        <v>3122</v>
      </c>
      <c r="P49" s="32">
        <v>0</v>
      </c>
      <c r="Q49" s="32">
        <f t="shared" si="23"/>
        <v>3122</v>
      </c>
      <c r="R49" s="32">
        <v>0</v>
      </c>
      <c r="S49" s="33" t="e">
        <f t="shared" si="24"/>
        <v>#NUM!</v>
      </c>
      <c r="T49" s="32">
        <v>0</v>
      </c>
      <c r="U49" s="33" t="e">
        <f t="shared" si="25"/>
        <v>#NUM!</v>
      </c>
      <c r="V49" s="32">
        <f t="shared" si="26"/>
        <v>3808</v>
      </c>
      <c r="W49" s="33">
        <f t="shared" si="27"/>
        <v>3808</v>
      </c>
    </row>
    <row r="50" spans="2:23" ht="15" customHeight="1" x14ac:dyDescent="0.2">
      <c r="B50" s="13">
        <v>18</v>
      </c>
      <c r="C50" s="7" t="s">
        <v>200</v>
      </c>
      <c r="D50" s="8" t="s">
        <v>50</v>
      </c>
      <c r="E50" s="9">
        <v>10.33</v>
      </c>
      <c r="F50" s="10">
        <f t="shared" si="28"/>
        <v>7</v>
      </c>
      <c r="G50" s="11">
        <v>216</v>
      </c>
      <c r="H50" s="12">
        <f t="shared" si="20"/>
        <v>0</v>
      </c>
      <c r="I50" s="11">
        <v>10.61</v>
      </c>
      <c r="J50" s="12">
        <f t="shared" si="21"/>
        <v>15</v>
      </c>
      <c r="K50" s="11">
        <v>74.95</v>
      </c>
      <c r="L50" s="12">
        <f t="shared" si="29"/>
        <v>0</v>
      </c>
      <c r="M50" s="12">
        <f t="shared" si="30"/>
        <v>22</v>
      </c>
      <c r="N50" s="31">
        <f t="shared" si="19"/>
        <v>21</v>
      </c>
      <c r="O50">
        <f t="shared" si="22"/>
        <v>7</v>
      </c>
      <c r="P50" s="32">
        <v>0</v>
      </c>
      <c r="Q50" s="32">
        <f t="shared" si="23"/>
        <v>7</v>
      </c>
      <c r="R50" s="32">
        <v>0</v>
      </c>
      <c r="S50" s="33">
        <f t="shared" si="24"/>
        <v>0</v>
      </c>
      <c r="T50" s="32">
        <v>0</v>
      </c>
      <c r="U50" s="33">
        <f t="shared" si="25"/>
        <v>15</v>
      </c>
      <c r="V50" s="32">
        <f t="shared" ref="V50:V70" si="31">IF(K50&lt;75,W50,P50)</f>
        <v>0</v>
      </c>
      <c r="W50" s="33">
        <f t="shared" ref="W50:W70" si="32">TRUNC(1.53775*POWER(75-K50,1.81))</f>
        <v>0</v>
      </c>
    </row>
    <row r="51" spans="2:23" ht="15" customHeight="1" x14ac:dyDescent="0.2">
      <c r="B51" s="6">
        <v>19</v>
      </c>
      <c r="C51" s="17" t="s">
        <v>201</v>
      </c>
      <c r="D51" s="8" t="s">
        <v>50</v>
      </c>
      <c r="E51" s="9">
        <v>9.1</v>
      </c>
      <c r="F51" s="10">
        <f t="shared" si="28"/>
        <v>100</v>
      </c>
      <c r="G51" s="11">
        <v>219</v>
      </c>
      <c r="H51" s="12">
        <f t="shared" si="20"/>
        <v>1</v>
      </c>
      <c r="I51" s="11">
        <v>22.23</v>
      </c>
      <c r="J51" s="12">
        <f t="shared" si="21"/>
        <v>99</v>
      </c>
      <c r="K51" s="11">
        <v>65.06</v>
      </c>
      <c r="L51" s="12">
        <f t="shared" si="29"/>
        <v>98</v>
      </c>
      <c r="M51" s="12">
        <f t="shared" si="30"/>
        <v>298</v>
      </c>
      <c r="N51" s="31">
        <f t="shared" si="19"/>
        <v>4</v>
      </c>
      <c r="O51">
        <f t="shared" si="22"/>
        <v>100</v>
      </c>
      <c r="P51" s="32">
        <v>0</v>
      </c>
      <c r="Q51" s="32">
        <f t="shared" si="23"/>
        <v>100</v>
      </c>
      <c r="R51" s="32">
        <v>0</v>
      </c>
      <c r="S51" s="33">
        <f t="shared" si="24"/>
        <v>1</v>
      </c>
      <c r="T51" s="32">
        <v>0</v>
      </c>
      <c r="U51" s="33">
        <f t="shared" si="25"/>
        <v>99</v>
      </c>
      <c r="V51" s="32">
        <f t="shared" si="31"/>
        <v>98</v>
      </c>
      <c r="W51" s="33">
        <f t="shared" si="32"/>
        <v>98</v>
      </c>
    </row>
    <row r="52" spans="2:23" ht="15" customHeight="1" x14ac:dyDescent="0.2">
      <c r="B52" s="13">
        <v>20</v>
      </c>
      <c r="C52" s="7" t="s">
        <v>202</v>
      </c>
      <c r="D52" s="8" t="s">
        <v>50</v>
      </c>
      <c r="E52" s="9">
        <v>10.199999999999999</v>
      </c>
      <c r="F52" s="10">
        <f t="shared" si="28"/>
        <v>12</v>
      </c>
      <c r="G52" s="11">
        <v>217</v>
      </c>
      <c r="H52" s="12">
        <f t="shared" si="20"/>
        <v>0</v>
      </c>
      <c r="I52" s="11">
        <v>12.49</v>
      </c>
      <c r="J52" s="12">
        <f t="shared" si="21"/>
        <v>27</v>
      </c>
      <c r="K52" s="11">
        <v>68.22</v>
      </c>
      <c r="L52" s="12">
        <f t="shared" si="29"/>
        <v>49</v>
      </c>
      <c r="M52" s="12">
        <f t="shared" si="30"/>
        <v>88</v>
      </c>
      <c r="N52" s="31">
        <f t="shared" si="19"/>
        <v>12</v>
      </c>
      <c r="O52">
        <f t="shared" si="22"/>
        <v>12</v>
      </c>
      <c r="P52" s="32">
        <v>0</v>
      </c>
      <c r="Q52" s="32">
        <f t="shared" si="23"/>
        <v>12</v>
      </c>
      <c r="R52" s="32">
        <v>0</v>
      </c>
      <c r="S52" s="33">
        <f t="shared" si="24"/>
        <v>0</v>
      </c>
      <c r="T52" s="32">
        <v>0</v>
      </c>
      <c r="U52" s="33">
        <f t="shared" si="25"/>
        <v>27</v>
      </c>
      <c r="V52" s="32">
        <f t="shared" si="31"/>
        <v>49</v>
      </c>
      <c r="W52" s="33">
        <f t="shared" si="32"/>
        <v>49</v>
      </c>
    </row>
    <row r="53" spans="2:23" ht="15" customHeight="1" x14ac:dyDescent="0.2">
      <c r="B53" s="6">
        <v>21</v>
      </c>
      <c r="C53" s="7" t="s">
        <v>203</v>
      </c>
      <c r="D53" s="8" t="s">
        <v>50</v>
      </c>
      <c r="E53" s="9">
        <v>11.97</v>
      </c>
      <c r="F53" s="10">
        <f t="shared" si="28"/>
        <v>0</v>
      </c>
      <c r="G53" s="11">
        <v>193</v>
      </c>
      <c r="H53" s="12">
        <f t="shared" si="20"/>
        <v>0</v>
      </c>
      <c r="I53" s="11">
        <v>10.46</v>
      </c>
      <c r="J53" s="12">
        <f t="shared" si="21"/>
        <v>14</v>
      </c>
      <c r="K53" s="11">
        <v>86.03</v>
      </c>
      <c r="L53" s="12">
        <f t="shared" si="29"/>
        <v>0</v>
      </c>
      <c r="M53" s="12">
        <f t="shared" si="30"/>
        <v>14</v>
      </c>
      <c r="N53" s="31">
        <f t="shared" si="19"/>
        <v>23</v>
      </c>
      <c r="O53">
        <f t="shared" si="22"/>
        <v>0</v>
      </c>
      <c r="P53" s="32">
        <v>0</v>
      </c>
      <c r="Q53" s="32" t="e">
        <f t="shared" si="23"/>
        <v>#NUM!</v>
      </c>
      <c r="R53" s="32">
        <v>0</v>
      </c>
      <c r="S53" s="33" t="e">
        <f t="shared" si="24"/>
        <v>#NUM!</v>
      </c>
      <c r="T53" s="32">
        <v>0</v>
      </c>
      <c r="U53" s="33">
        <f t="shared" si="25"/>
        <v>14</v>
      </c>
      <c r="V53" s="32">
        <f t="shared" si="31"/>
        <v>0</v>
      </c>
      <c r="W53" s="33" t="e">
        <f t="shared" si="32"/>
        <v>#NUM!</v>
      </c>
    </row>
    <row r="54" spans="2:23" ht="15" customHeight="1" x14ac:dyDescent="0.2">
      <c r="B54" s="13">
        <v>22</v>
      </c>
      <c r="C54" s="7" t="s">
        <v>204</v>
      </c>
      <c r="D54" s="8" t="s">
        <v>50</v>
      </c>
      <c r="E54" s="9"/>
      <c r="F54" s="10">
        <f t="shared" si="28"/>
        <v>0</v>
      </c>
      <c r="G54" s="11"/>
      <c r="H54" s="12">
        <f t="shared" si="20"/>
        <v>0</v>
      </c>
      <c r="I54" s="11"/>
      <c r="J54" s="12">
        <f t="shared" si="21"/>
        <v>0</v>
      </c>
      <c r="K54" s="11"/>
      <c r="L54" s="12">
        <f t="shared" si="29"/>
        <v>0</v>
      </c>
      <c r="M54" s="12">
        <f t="shared" si="30"/>
        <v>0</v>
      </c>
      <c r="N54" s="31">
        <f t="shared" si="19"/>
        <v>25</v>
      </c>
      <c r="O54">
        <f t="shared" si="22"/>
        <v>3122</v>
      </c>
      <c r="P54" s="32">
        <v>0</v>
      </c>
      <c r="Q54" s="32">
        <f t="shared" si="23"/>
        <v>3122</v>
      </c>
      <c r="R54" s="32">
        <v>0</v>
      </c>
      <c r="S54" s="33" t="e">
        <f t="shared" si="24"/>
        <v>#NUM!</v>
      </c>
      <c r="T54" s="32">
        <v>0</v>
      </c>
      <c r="U54" s="33" t="e">
        <f t="shared" si="25"/>
        <v>#NUM!</v>
      </c>
      <c r="V54" s="32">
        <f t="shared" si="31"/>
        <v>3808</v>
      </c>
      <c r="W54" s="33">
        <f t="shared" si="32"/>
        <v>3808</v>
      </c>
    </row>
    <row r="55" spans="2:23" ht="15" customHeight="1" x14ac:dyDescent="0.2">
      <c r="B55" s="6">
        <v>23</v>
      </c>
      <c r="C55" s="7" t="s">
        <v>205</v>
      </c>
      <c r="D55" s="8" t="s">
        <v>50</v>
      </c>
      <c r="E55" s="9"/>
      <c r="F55" s="10">
        <f t="shared" si="28"/>
        <v>0</v>
      </c>
      <c r="G55" s="11"/>
      <c r="H55" s="12">
        <f t="shared" si="20"/>
        <v>0</v>
      </c>
      <c r="I55" s="11"/>
      <c r="J55" s="12">
        <f t="shared" si="21"/>
        <v>0</v>
      </c>
      <c r="K55" s="11"/>
      <c r="L55" s="12">
        <f t="shared" si="29"/>
        <v>0</v>
      </c>
      <c r="M55" s="12">
        <f t="shared" si="30"/>
        <v>0</v>
      </c>
      <c r="N55" s="31">
        <f t="shared" si="19"/>
        <v>25</v>
      </c>
      <c r="O55">
        <f t="shared" si="22"/>
        <v>3122</v>
      </c>
      <c r="P55" s="32">
        <v>0</v>
      </c>
      <c r="Q55" s="32">
        <f t="shared" si="23"/>
        <v>3122</v>
      </c>
      <c r="R55" s="32">
        <v>0</v>
      </c>
      <c r="S55" s="33" t="e">
        <f t="shared" si="24"/>
        <v>#NUM!</v>
      </c>
      <c r="T55" s="32">
        <v>0</v>
      </c>
      <c r="U55" s="33" t="e">
        <f t="shared" si="25"/>
        <v>#NUM!</v>
      </c>
      <c r="V55" s="32">
        <f t="shared" si="31"/>
        <v>3808</v>
      </c>
      <c r="W55" s="33">
        <f t="shared" si="32"/>
        <v>3808</v>
      </c>
    </row>
    <row r="56" spans="2:23" ht="15" customHeight="1" x14ac:dyDescent="0.2">
      <c r="B56" s="13">
        <v>24</v>
      </c>
      <c r="C56" s="7" t="s">
        <v>206</v>
      </c>
      <c r="D56" s="8" t="s">
        <v>50</v>
      </c>
      <c r="E56" s="9">
        <v>12.51</v>
      </c>
      <c r="F56" s="10">
        <f t="shared" si="28"/>
        <v>0</v>
      </c>
      <c r="G56" s="11">
        <v>192</v>
      </c>
      <c r="H56" s="12">
        <f t="shared" si="20"/>
        <v>0</v>
      </c>
      <c r="I56" s="11">
        <v>12.24</v>
      </c>
      <c r="J56" s="12">
        <f t="shared" si="21"/>
        <v>26</v>
      </c>
      <c r="K56" s="11">
        <v>83.35</v>
      </c>
      <c r="L56" s="12">
        <f t="shared" si="29"/>
        <v>0</v>
      </c>
      <c r="M56" s="12">
        <f t="shared" si="30"/>
        <v>26</v>
      </c>
      <c r="N56" s="31">
        <f t="shared" si="19"/>
        <v>19</v>
      </c>
      <c r="O56">
        <f t="shared" si="22"/>
        <v>0</v>
      </c>
      <c r="P56" s="32">
        <v>0</v>
      </c>
      <c r="Q56" s="32" t="e">
        <f t="shared" si="23"/>
        <v>#NUM!</v>
      </c>
      <c r="R56" s="32">
        <v>0</v>
      </c>
      <c r="S56" s="33" t="e">
        <f t="shared" si="24"/>
        <v>#NUM!</v>
      </c>
      <c r="T56" s="32">
        <v>0</v>
      </c>
      <c r="U56" s="33">
        <f t="shared" si="25"/>
        <v>26</v>
      </c>
      <c r="V56" s="32">
        <f t="shared" si="31"/>
        <v>0</v>
      </c>
      <c r="W56" s="33" t="e">
        <f t="shared" si="32"/>
        <v>#NUM!</v>
      </c>
    </row>
    <row r="57" spans="2:23" ht="15" customHeight="1" x14ac:dyDescent="0.2">
      <c r="B57" s="6">
        <v>25</v>
      </c>
      <c r="C57" s="7" t="s">
        <v>207</v>
      </c>
      <c r="D57" s="8" t="s">
        <v>314</v>
      </c>
      <c r="E57" s="9">
        <v>10.64</v>
      </c>
      <c r="F57" s="10">
        <f t="shared" si="28"/>
        <v>0</v>
      </c>
      <c r="G57" s="11">
        <v>203</v>
      </c>
      <c r="H57" s="12">
        <f t="shared" si="20"/>
        <v>0</v>
      </c>
      <c r="I57" s="11">
        <v>13.4</v>
      </c>
      <c r="J57" s="12">
        <f t="shared" si="21"/>
        <v>34</v>
      </c>
      <c r="K57" s="11">
        <v>79.03</v>
      </c>
      <c r="L57" s="12">
        <f t="shared" si="29"/>
        <v>0</v>
      </c>
      <c r="M57" s="12">
        <f t="shared" si="30"/>
        <v>34</v>
      </c>
      <c r="N57" s="31">
        <f t="shared" si="19"/>
        <v>18</v>
      </c>
      <c r="O57">
        <f t="shared" si="22"/>
        <v>0</v>
      </c>
      <c r="P57" s="32">
        <v>0</v>
      </c>
      <c r="Q57" s="32">
        <f t="shared" si="23"/>
        <v>0</v>
      </c>
      <c r="R57" s="32">
        <v>0</v>
      </c>
      <c r="S57" s="33" t="e">
        <f t="shared" si="24"/>
        <v>#NUM!</v>
      </c>
      <c r="T57" s="32">
        <v>0</v>
      </c>
      <c r="U57" s="33">
        <f t="shared" si="25"/>
        <v>34</v>
      </c>
      <c r="V57" s="32">
        <f t="shared" si="31"/>
        <v>0</v>
      </c>
      <c r="W57" s="33" t="e">
        <f t="shared" si="32"/>
        <v>#NUM!</v>
      </c>
    </row>
    <row r="58" spans="2:23" ht="15" customHeight="1" x14ac:dyDescent="0.2">
      <c r="B58" s="13">
        <v>26</v>
      </c>
      <c r="C58" s="7" t="s">
        <v>208</v>
      </c>
      <c r="D58" s="8" t="s">
        <v>314</v>
      </c>
      <c r="E58" s="9">
        <v>12.79</v>
      </c>
      <c r="F58" s="10">
        <f t="shared" si="28"/>
        <v>0</v>
      </c>
      <c r="G58" s="11">
        <v>167</v>
      </c>
      <c r="H58" s="12">
        <f t="shared" si="20"/>
        <v>0</v>
      </c>
      <c r="I58" s="11">
        <v>11.13</v>
      </c>
      <c r="J58" s="12">
        <f t="shared" si="21"/>
        <v>18</v>
      </c>
      <c r="K58" s="11">
        <v>117.58</v>
      </c>
      <c r="L58" s="12">
        <f t="shared" si="29"/>
        <v>0</v>
      </c>
      <c r="M58" s="12">
        <f t="shared" si="30"/>
        <v>18</v>
      </c>
      <c r="N58" s="31">
        <f t="shared" si="19"/>
        <v>22</v>
      </c>
      <c r="O58">
        <f t="shared" si="22"/>
        <v>0</v>
      </c>
      <c r="P58" s="32">
        <v>0</v>
      </c>
      <c r="Q58" s="32" t="e">
        <f t="shared" si="23"/>
        <v>#NUM!</v>
      </c>
      <c r="R58" s="32">
        <v>0</v>
      </c>
      <c r="S58" s="33" t="e">
        <f t="shared" si="24"/>
        <v>#NUM!</v>
      </c>
      <c r="T58" s="32">
        <v>0</v>
      </c>
      <c r="U58" s="33">
        <f t="shared" si="25"/>
        <v>18</v>
      </c>
      <c r="V58" s="32">
        <f t="shared" si="31"/>
        <v>0</v>
      </c>
      <c r="W58" s="33" t="e">
        <f t="shared" si="32"/>
        <v>#NUM!</v>
      </c>
    </row>
    <row r="59" spans="2:23" ht="15" customHeight="1" x14ac:dyDescent="0.2">
      <c r="B59" s="6">
        <v>27</v>
      </c>
      <c r="C59" s="7" t="s">
        <v>209</v>
      </c>
      <c r="D59" s="8" t="s">
        <v>314</v>
      </c>
      <c r="E59" s="9">
        <v>10.96</v>
      </c>
      <c r="F59" s="10">
        <f t="shared" si="28"/>
        <v>0</v>
      </c>
      <c r="G59" s="11">
        <v>178</v>
      </c>
      <c r="H59" s="12">
        <f t="shared" si="20"/>
        <v>0</v>
      </c>
      <c r="I59" s="11">
        <v>7.88</v>
      </c>
      <c r="J59" s="12">
        <f t="shared" si="21"/>
        <v>0</v>
      </c>
      <c r="K59" s="11">
        <v>113.58</v>
      </c>
      <c r="L59" s="12">
        <f t="shared" si="29"/>
        <v>0</v>
      </c>
      <c r="M59" s="12">
        <f t="shared" si="30"/>
        <v>0</v>
      </c>
      <c r="N59" s="31">
        <f t="shared" si="19"/>
        <v>25</v>
      </c>
      <c r="O59">
        <f t="shared" si="22"/>
        <v>0</v>
      </c>
      <c r="P59" s="32">
        <v>0</v>
      </c>
      <c r="Q59" s="32" t="e">
        <f t="shared" si="23"/>
        <v>#NUM!</v>
      </c>
      <c r="R59" s="32">
        <v>0</v>
      </c>
      <c r="S59" s="33" t="e">
        <f t="shared" si="24"/>
        <v>#NUM!</v>
      </c>
      <c r="T59" s="32">
        <v>0</v>
      </c>
      <c r="U59" s="33" t="e">
        <f t="shared" si="25"/>
        <v>#NUM!</v>
      </c>
      <c r="V59" s="32">
        <f t="shared" si="31"/>
        <v>0</v>
      </c>
      <c r="W59" s="33" t="e">
        <f t="shared" si="32"/>
        <v>#NUM!</v>
      </c>
    </row>
    <row r="60" spans="2:23" ht="15" customHeight="1" x14ac:dyDescent="0.2">
      <c r="B60" s="13">
        <v>28</v>
      </c>
      <c r="C60" s="17" t="s">
        <v>210</v>
      </c>
      <c r="D60" s="8" t="s">
        <v>314</v>
      </c>
      <c r="E60" s="9">
        <v>11.1</v>
      </c>
      <c r="F60" s="10">
        <f t="shared" si="28"/>
        <v>0</v>
      </c>
      <c r="G60" s="11">
        <v>143</v>
      </c>
      <c r="H60" s="12">
        <f t="shared" si="20"/>
        <v>0</v>
      </c>
      <c r="I60" s="11">
        <v>5.68</v>
      </c>
      <c r="J60" s="12">
        <f t="shared" si="21"/>
        <v>0</v>
      </c>
      <c r="K60" s="11">
        <v>87.41</v>
      </c>
      <c r="L60" s="12">
        <f t="shared" si="29"/>
        <v>0</v>
      </c>
      <c r="M60" s="12">
        <f t="shared" si="30"/>
        <v>0</v>
      </c>
      <c r="N60" s="31">
        <f t="shared" si="19"/>
        <v>25</v>
      </c>
      <c r="O60">
        <f t="shared" si="22"/>
        <v>0</v>
      </c>
      <c r="P60" s="32">
        <v>0</v>
      </c>
      <c r="Q60" s="32" t="e">
        <f t="shared" si="23"/>
        <v>#NUM!</v>
      </c>
      <c r="R60" s="32">
        <v>0</v>
      </c>
      <c r="S60" s="33" t="e">
        <f t="shared" si="24"/>
        <v>#NUM!</v>
      </c>
      <c r="T60" s="32">
        <v>0</v>
      </c>
      <c r="U60" s="33" t="e">
        <f t="shared" si="25"/>
        <v>#NUM!</v>
      </c>
      <c r="V60" s="32">
        <f t="shared" si="31"/>
        <v>0</v>
      </c>
      <c r="W60" s="33" t="e">
        <f t="shared" si="32"/>
        <v>#NUM!</v>
      </c>
    </row>
    <row r="61" spans="2:23" ht="15" customHeight="1" x14ac:dyDescent="0.2">
      <c r="B61" s="6">
        <v>29</v>
      </c>
      <c r="C61" s="7" t="s">
        <v>211</v>
      </c>
      <c r="D61" s="8" t="s">
        <v>314</v>
      </c>
      <c r="E61" s="9"/>
      <c r="F61" s="10">
        <f t="shared" si="28"/>
        <v>0</v>
      </c>
      <c r="G61" s="11"/>
      <c r="H61" s="12">
        <f t="shared" si="20"/>
        <v>0</v>
      </c>
      <c r="I61" s="11"/>
      <c r="J61" s="12">
        <f t="shared" si="21"/>
        <v>0</v>
      </c>
      <c r="K61" s="11"/>
      <c r="L61" s="12">
        <f t="shared" si="29"/>
        <v>0</v>
      </c>
      <c r="M61" s="12">
        <f t="shared" si="30"/>
        <v>0</v>
      </c>
      <c r="N61" s="31">
        <f t="shared" si="19"/>
        <v>25</v>
      </c>
      <c r="O61">
        <f t="shared" si="22"/>
        <v>3122</v>
      </c>
      <c r="P61" s="32">
        <v>0</v>
      </c>
      <c r="Q61" s="32">
        <f t="shared" si="23"/>
        <v>3122</v>
      </c>
      <c r="R61" s="32">
        <v>0</v>
      </c>
      <c r="S61" s="33" t="e">
        <f t="shared" si="24"/>
        <v>#NUM!</v>
      </c>
      <c r="T61" s="32">
        <v>0</v>
      </c>
      <c r="U61" s="33" t="e">
        <f t="shared" si="25"/>
        <v>#NUM!</v>
      </c>
      <c r="V61" s="32">
        <f t="shared" si="31"/>
        <v>3808</v>
      </c>
      <c r="W61" s="33">
        <f t="shared" si="32"/>
        <v>3808</v>
      </c>
    </row>
    <row r="62" spans="2:23" ht="15" customHeight="1" x14ac:dyDescent="0.2">
      <c r="B62" s="13">
        <v>30</v>
      </c>
      <c r="C62" s="7" t="s">
        <v>212</v>
      </c>
      <c r="D62" s="8" t="s">
        <v>314</v>
      </c>
      <c r="E62" s="9">
        <v>10.9</v>
      </c>
      <c r="F62" s="10">
        <f t="shared" si="28"/>
        <v>0</v>
      </c>
      <c r="G62" s="11">
        <v>195</v>
      </c>
      <c r="H62" s="12">
        <f t="shared" si="20"/>
        <v>0</v>
      </c>
      <c r="I62" s="11">
        <v>5.27</v>
      </c>
      <c r="J62" s="12">
        <f t="shared" si="21"/>
        <v>0</v>
      </c>
      <c r="K62" s="11">
        <v>84.09</v>
      </c>
      <c r="L62" s="12">
        <f t="shared" si="29"/>
        <v>0</v>
      </c>
      <c r="M62" s="12">
        <f t="shared" si="30"/>
        <v>0</v>
      </c>
      <c r="N62" s="31">
        <f t="shared" si="19"/>
        <v>25</v>
      </c>
      <c r="O62">
        <f t="shared" si="22"/>
        <v>0</v>
      </c>
      <c r="P62" s="32">
        <v>0</v>
      </c>
      <c r="Q62" s="32" t="e">
        <f t="shared" si="23"/>
        <v>#NUM!</v>
      </c>
      <c r="R62" s="32">
        <v>0</v>
      </c>
      <c r="S62" s="33" t="e">
        <f t="shared" si="24"/>
        <v>#NUM!</v>
      </c>
      <c r="T62" s="32">
        <v>0</v>
      </c>
      <c r="U62" s="33" t="e">
        <f t="shared" si="25"/>
        <v>#NUM!</v>
      </c>
      <c r="V62" s="32">
        <f t="shared" si="31"/>
        <v>0</v>
      </c>
      <c r="W62" s="33" t="e">
        <f t="shared" si="32"/>
        <v>#NUM!</v>
      </c>
    </row>
    <row r="63" spans="2:23" ht="15" customHeight="1" x14ac:dyDescent="0.2">
      <c r="B63" s="6">
        <v>31</v>
      </c>
      <c r="C63" s="7" t="s">
        <v>213</v>
      </c>
      <c r="D63" s="8" t="s">
        <v>314</v>
      </c>
      <c r="E63" s="9">
        <v>11.2</v>
      </c>
      <c r="F63" s="10">
        <f t="shared" si="28"/>
        <v>0</v>
      </c>
      <c r="G63" s="11">
        <v>200</v>
      </c>
      <c r="H63" s="12">
        <f t="shared" si="20"/>
        <v>0</v>
      </c>
      <c r="I63" s="11">
        <v>7.28</v>
      </c>
      <c r="J63" s="12">
        <f t="shared" si="21"/>
        <v>0</v>
      </c>
      <c r="K63" s="11">
        <v>86.37</v>
      </c>
      <c r="L63" s="12">
        <f t="shared" si="29"/>
        <v>0</v>
      </c>
      <c r="M63" s="12">
        <f t="shared" si="30"/>
        <v>0</v>
      </c>
      <c r="N63" s="31">
        <f t="shared" si="19"/>
        <v>25</v>
      </c>
      <c r="O63">
        <f t="shared" si="22"/>
        <v>0</v>
      </c>
      <c r="P63" s="32">
        <v>0</v>
      </c>
      <c r="Q63" s="32" t="e">
        <f t="shared" si="23"/>
        <v>#NUM!</v>
      </c>
      <c r="R63" s="32">
        <v>0</v>
      </c>
      <c r="S63" s="33" t="e">
        <f t="shared" si="24"/>
        <v>#NUM!</v>
      </c>
      <c r="T63" s="32">
        <v>0</v>
      </c>
      <c r="U63" s="33" t="e">
        <f t="shared" si="25"/>
        <v>#NUM!</v>
      </c>
      <c r="V63" s="32">
        <f t="shared" si="31"/>
        <v>0</v>
      </c>
      <c r="W63" s="33" t="e">
        <f t="shared" si="32"/>
        <v>#NUM!</v>
      </c>
    </row>
    <row r="64" spans="2:23" ht="15" customHeight="1" x14ac:dyDescent="0.2">
      <c r="B64" s="13">
        <v>32</v>
      </c>
      <c r="C64" s="7" t="s">
        <v>214</v>
      </c>
      <c r="D64" s="8" t="s">
        <v>314</v>
      </c>
      <c r="E64" s="9">
        <v>9.99</v>
      </c>
      <c r="F64" s="10">
        <f t="shared" si="28"/>
        <v>23</v>
      </c>
      <c r="G64" s="11">
        <v>223</v>
      </c>
      <c r="H64" s="12">
        <f t="shared" si="20"/>
        <v>3</v>
      </c>
      <c r="I64" s="11">
        <v>12.7</v>
      </c>
      <c r="J64" s="12">
        <f t="shared" si="21"/>
        <v>29</v>
      </c>
      <c r="K64" s="11">
        <v>72.040000000000006</v>
      </c>
      <c r="L64" s="12">
        <f t="shared" si="29"/>
        <v>10</v>
      </c>
      <c r="M64" s="12">
        <f t="shared" si="30"/>
        <v>65</v>
      </c>
      <c r="N64" s="31">
        <f t="shared" si="19"/>
        <v>14</v>
      </c>
      <c r="O64">
        <f t="shared" si="22"/>
        <v>23</v>
      </c>
      <c r="P64" s="32">
        <v>0</v>
      </c>
      <c r="Q64" s="32">
        <f t="shared" si="23"/>
        <v>23</v>
      </c>
      <c r="R64" s="32">
        <v>0</v>
      </c>
      <c r="S64" s="33">
        <f t="shared" si="24"/>
        <v>3</v>
      </c>
      <c r="T64" s="32">
        <v>0</v>
      </c>
      <c r="U64" s="33">
        <f t="shared" si="25"/>
        <v>29</v>
      </c>
      <c r="V64" s="32">
        <f t="shared" si="31"/>
        <v>10</v>
      </c>
      <c r="W64" s="33">
        <f t="shared" si="32"/>
        <v>10</v>
      </c>
    </row>
    <row r="65" spans="2:23" ht="15" customHeight="1" x14ac:dyDescent="0.2">
      <c r="B65" s="6">
        <v>33</v>
      </c>
      <c r="C65" s="7" t="s">
        <v>215</v>
      </c>
      <c r="D65" s="8" t="s">
        <v>314</v>
      </c>
      <c r="E65" s="9">
        <v>9.11</v>
      </c>
      <c r="F65" s="10">
        <f t="shared" si="28"/>
        <v>99</v>
      </c>
      <c r="G65" s="11">
        <v>316</v>
      </c>
      <c r="H65" s="12">
        <f t="shared" si="20"/>
        <v>94</v>
      </c>
      <c r="I65" s="11">
        <v>14.5</v>
      </c>
      <c r="J65" s="12">
        <f t="shared" si="21"/>
        <v>41</v>
      </c>
      <c r="K65" s="11">
        <v>63.98</v>
      </c>
      <c r="L65" s="12">
        <f t="shared" si="29"/>
        <v>118</v>
      </c>
      <c r="M65" s="12">
        <f t="shared" si="30"/>
        <v>352</v>
      </c>
      <c r="N65" s="31">
        <f t="shared" si="19"/>
        <v>3</v>
      </c>
      <c r="O65">
        <f t="shared" si="22"/>
        <v>99</v>
      </c>
      <c r="P65" s="32">
        <v>0</v>
      </c>
      <c r="Q65" s="32">
        <f t="shared" si="23"/>
        <v>99</v>
      </c>
      <c r="R65" s="32">
        <v>0</v>
      </c>
      <c r="S65" s="33">
        <f t="shared" si="24"/>
        <v>94</v>
      </c>
      <c r="T65" s="32">
        <v>0</v>
      </c>
      <c r="U65" s="33">
        <f t="shared" si="25"/>
        <v>41</v>
      </c>
      <c r="V65" s="32">
        <f t="shared" si="31"/>
        <v>118</v>
      </c>
      <c r="W65" s="33">
        <f t="shared" si="32"/>
        <v>118</v>
      </c>
    </row>
    <row r="66" spans="2:23" ht="15" customHeight="1" x14ac:dyDescent="0.2">
      <c r="B66" s="13">
        <v>34</v>
      </c>
      <c r="C66" s="7" t="s">
        <v>216</v>
      </c>
      <c r="D66" s="8" t="s">
        <v>314</v>
      </c>
      <c r="E66" s="9"/>
      <c r="F66" s="10">
        <f t="shared" si="28"/>
        <v>0</v>
      </c>
      <c r="G66" s="11"/>
      <c r="H66" s="12">
        <f t="shared" si="20"/>
        <v>0</v>
      </c>
      <c r="I66" s="11"/>
      <c r="J66" s="12">
        <f t="shared" si="21"/>
        <v>0</v>
      </c>
      <c r="K66" s="11"/>
      <c r="L66" s="12">
        <f t="shared" si="29"/>
        <v>0</v>
      </c>
      <c r="M66" s="12">
        <f t="shared" si="30"/>
        <v>0</v>
      </c>
      <c r="N66" s="31">
        <f t="shared" si="19"/>
        <v>25</v>
      </c>
      <c r="O66">
        <f t="shared" si="22"/>
        <v>3122</v>
      </c>
      <c r="P66" s="32">
        <v>0</v>
      </c>
      <c r="Q66" s="32">
        <f t="shared" si="23"/>
        <v>3122</v>
      </c>
      <c r="R66" s="32">
        <v>0</v>
      </c>
      <c r="S66" s="33" t="e">
        <f t="shared" si="24"/>
        <v>#NUM!</v>
      </c>
      <c r="T66" s="32">
        <v>0</v>
      </c>
      <c r="U66" s="33" t="e">
        <f t="shared" si="25"/>
        <v>#NUM!</v>
      </c>
      <c r="V66" s="32">
        <f t="shared" si="31"/>
        <v>3808</v>
      </c>
      <c r="W66" s="33">
        <f t="shared" si="32"/>
        <v>3808</v>
      </c>
    </row>
    <row r="67" spans="2:23" ht="15" customHeight="1" x14ac:dyDescent="0.2">
      <c r="B67" s="6">
        <v>35</v>
      </c>
      <c r="C67" s="7" t="s">
        <v>244</v>
      </c>
      <c r="D67" s="8" t="s">
        <v>314</v>
      </c>
      <c r="E67" s="9"/>
      <c r="F67" s="10">
        <f t="shared" si="28"/>
        <v>0</v>
      </c>
      <c r="G67" s="11"/>
      <c r="H67" s="12">
        <f t="shared" si="20"/>
        <v>0</v>
      </c>
      <c r="I67" s="11"/>
      <c r="J67" s="12">
        <f t="shared" si="21"/>
        <v>0</v>
      </c>
      <c r="K67" s="11"/>
      <c r="L67" s="12">
        <f t="shared" si="29"/>
        <v>0</v>
      </c>
      <c r="M67" s="12">
        <f t="shared" si="30"/>
        <v>0</v>
      </c>
      <c r="N67" s="31">
        <f t="shared" si="19"/>
        <v>25</v>
      </c>
      <c r="O67">
        <f t="shared" si="22"/>
        <v>3122</v>
      </c>
      <c r="P67" s="32">
        <v>0</v>
      </c>
      <c r="Q67" s="32">
        <f t="shared" si="23"/>
        <v>3122</v>
      </c>
      <c r="R67" s="32">
        <v>0</v>
      </c>
      <c r="S67" s="33" t="e">
        <f t="shared" si="24"/>
        <v>#NUM!</v>
      </c>
      <c r="T67" s="32">
        <v>0</v>
      </c>
      <c r="U67" s="33" t="e">
        <f t="shared" si="25"/>
        <v>#NUM!</v>
      </c>
      <c r="V67" s="32">
        <f t="shared" si="31"/>
        <v>3808</v>
      </c>
      <c r="W67" s="33">
        <f t="shared" si="32"/>
        <v>3808</v>
      </c>
    </row>
    <row r="68" spans="2:23" ht="15" customHeight="1" x14ac:dyDescent="0.2">
      <c r="B68" s="13">
        <v>36</v>
      </c>
      <c r="C68" s="7" t="s">
        <v>218</v>
      </c>
      <c r="D68" s="8" t="s">
        <v>314</v>
      </c>
      <c r="E68" s="9">
        <v>9.84</v>
      </c>
      <c r="F68" s="10">
        <f t="shared" si="28"/>
        <v>32</v>
      </c>
      <c r="G68" s="11">
        <v>268</v>
      </c>
      <c r="H68" s="12">
        <f t="shared" si="20"/>
        <v>39</v>
      </c>
      <c r="I68" s="11">
        <v>10.79</v>
      </c>
      <c r="J68" s="12">
        <f t="shared" si="21"/>
        <v>16</v>
      </c>
      <c r="K68" s="11">
        <v>74.540000000000006</v>
      </c>
      <c r="L68" s="12">
        <f t="shared" si="29"/>
        <v>0</v>
      </c>
      <c r="M68" s="12">
        <f t="shared" si="30"/>
        <v>87</v>
      </c>
      <c r="N68" s="31">
        <f t="shared" si="19"/>
        <v>13</v>
      </c>
      <c r="O68">
        <f t="shared" si="22"/>
        <v>32</v>
      </c>
      <c r="P68" s="32">
        <v>0</v>
      </c>
      <c r="Q68" s="32">
        <f t="shared" si="23"/>
        <v>32</v>
      </c>
      <c r="R68" s="32">
        <v>0</v>
      </c>
      <c r="S68" s="33">
        <f t="shared" si="24"/>
        <v>39</v>
      </c>
      <c r="T68" s="32">
        <v>0</v>
      </c>
      <c r="U68" s="33">
        <f t="shared" si="25"/>
        <v>16</v>
      </c>
      <c r="V68" s="32">
        <f t="shared" si="31"/>
        <v>0</v>
      </c>
      <c r="W68" s="33">
        <f t="shared" si="32"/>
        <v>0</v>
      </c>
    </row>
    <row r="69" spans="2:23" ht="15" customHeight="1" x14ac:dyDescent="0.2">
      <c r="B69" s="6">
        <v>37</v>
      </c>
      <c r="C69" s="7" t="s">
        <v>219</v>
      </c>
      <c r="D69" s="8" t="s">
        <v>314</v>
      </c>
      <c r="E69" s="9">
        <v>10.32</v>
      </c>
      <c r="F69" s="10">
        <f t="shared" si="28"/>
        <v>7</v>
      </c>
      <c r="G69" s="11">
        <v>210</v>
      </c>
      <c r="H69" s="12">
        <f t="shared" si="20"/>
        <v>0</v>
      </c>
      <c r="I69" s="11">
        <v>13.42</v>
      </c>
      <c r="J69" s="12">
        <f t="shared" si="21"/>
        <v>34</v>
      </c>
      <c r="K69" s="11">
        <v>76.040000000000006</v>
      </c>
      <c r="L69" s="12">
        <f t="shared" si="29"/>
        <v>0</v>
      </c>
      <c r="M69" s="12">
        <f t="shared" si="30"/>
        <v>41</v>
      </c>
      <c r="N69" s="31">
        <f t="shared" si="19"/>
        <v>16</v>
      </c>
      <c r="O69">
        <f t="shared" si="22"/>
        <v>7</v>
      </c>
      <c r="P69" s="32">
        <v>0</v>
      </c>
      <c r="Q69" s="32">
        <f t="shared" si="23"/>
        <v>7</v>
      </c>
      <c r="R69" s="32">
        <v>0</v>
      </c>
      <c r="S69" s="33" t="e">
        <f t="shared" si="24"/>
        <v>#NUM!</v>
      </c>
      <c r="T69" s="32">
        <v>0</v>
      </c>
      <c r="U69" s="33">
        <f t="shared" si="25"/>
        <v>34</v>
      </c>
      <c r="V69" s="32">
        <f t="shared" si="31"/>
        <v>0</v>
      </c>
      <c r="W69" s="33" t="e">
        <f t="shared" si="32"/>
        <v>#NUM!</v>
      </c>
    </row>
    <row r="70" spans="2:23" ht="15" customHeight="1" x14ac:dyDescent="0.2">
      <c r="B70" s="13"/>
      <c r="C70" s="7"/>
      <c r="D70" s="8"/>
      <c r="E70" s="9"/>
      <c r="F70" s="10">
        <f t="shared" si="28"/>
        <v>0</v>
      </c>
      <c r="G70" s="11"/>
      <c r="H70" s="12">
        <f t="shared" si="20"/>
        <v>0</v>
      </c>
      <c r="I70" s="11"/>
      <c r="J70" s="12">
        <f t="shared" si="21"/>
        <v>0</v>
      </c>
      <c r="K70" s="11"/>
      <c r="L70" s="12">
        <f t="shared" si="29"/>
        <v>0</v>
      </c>
      <c r="M70" s="12">
        <f t="shared" si="30"/>
        <v>0</v>
      </c>
      <c r="N70" s="31">
        <f>RANK(M70,$M$34:$M$53,0)</f>
        <v>18</v>
      </c>
      <c r="O70">
        <f t="shared" si="22"/>
        <v>3122</v>
      </c>
      <c r="P70" s="32">
        <v>0</v>
      </c>
      <c r="Q70" s="32">
        <f t="shared" si="23"/>
        <v>3122</v>
      </c>
      <c r="R70" s="32">
        <v>0</v>
      </c>
      <c r="S70" s="33" t="e">
        <f t="shared" si="24"/>
        <v>#NUM!</v>
      </c>
      <c r="T70" s="32">
        <v>0</v>
      </c>
      <c r="U70" s="33" t="e">
        <f t="shared" si="25"/>
        <v>#NUM!</v>
      </c>
      <c r="V70" s="32">
        <f t="shared" si="31"/>
        <v>3808</v>
      </c>
      <c r="W70" s="33">
        <f t="shared" si="32"/>
        <v>3808</v>
      </c>
    </row>
    <row r="71" spans="2:23" ht="15" customHeight="1" x14ac:dyDescent="0.2">
      <c r="B71" s="6"/>
      <c r="C71" s="7"/>
      <c r="D71" s="8"/>
      <c r="E71" s="9"/>
      <c r="F71" s="10">
        <f t="shared" si="28"/>
        <v>0</v>
      </c>
      <c r="G71" s="11"/>
      <c r="H71" s="12">
        <f t="shared" si="20"/>
        <v>0</v>
      </c>
      <c r="I71" s="11"/>
      <c r="J71" s="12">
        <f t="shared" si="21"/>
        <v>0</v>
      </c>
      <c r="K71" s="11"/>
      <c r="L71" s="12">
        <f t="shared" si="29"/>
        <v>0</v>
      </c>
      <c r="M71" s="12">
        <f t="shared" si="30"/>
        <v>0</v>
      </c>
      <c r="N71" s="31">
        <f>RANK(M71,$M$34:$M$53,0)</f>
        <v>18</v>
      </c>
      <c r="O71">
        <f t="shared" si="22"/>
        <v>3122</v>
      </c>
      <c r="P71" s="32">
        <v>0</v>
      </c>
      <c r="Q71" s="32">
        <f t="shared" si="23"/>
        <v>3122</v>
      </c>
      <c r="R71" s="32">
        <v>0</v>
      </c>
      <c r="S71" s="33" t="e">
        <f t="shared" si="24"/>
        <v>#NUM!</v>
      </c>
      <c r="T71" s="32">
        <v>0</v>
      </c>
      <c r="U71" s="33" t="e">
        <f t="shared" si="25"/>
        <v>#NUM!</v>
      </c>
      <c r="V71" s="32">
        <f t="shared" ref="V71" si="33">IF(K71&lt;75,W71,P71)</f>
        <v>3808</v>
      </c>
      <c r="W71" s="33">
        <f t="shared" ref="W71" si="34">TRUNC(1.53775*POWER(75-K71,1.81))</f>
        <v>3808</v>
      </c>
    </row>
    <row r="72" spans="2:23" ht="15" customHeight="1" x14ac:dyDescent="0.25">
      <c r="B72" s="34"/>
      <c r="C72" s="23"/>
      <c r="D72" s="24"/>
      <c r="E72" s="25"/>
      <c r="F72" s="26"/>
      <c r="G72" s="27"/>
      <c r="H72" s="27"/>
      <c r="I72" s="27"/>
      <c r="J72" s="27"/>
      <c r="K72" s="27"/>
      <c r="L72" s="27"/>
      <c r="M72" s="27"/>
      <c r="N72" s="39"/>
      <c r="P72" s="3"/>
      <c r="Q72" s="3"/>
      <c r="R72" s="3"/>
      <c r="S72" s="22"/>
      <c r="T72" s="3"/>
      <c r="U72" s="22"/>
      <c r="V72" s="3"/>
      <c r="W72" s="22"/>
    </row>
    <row r="73" spans="2:23" ht="15" customHeight="1" x14ac:dyDescent="0.2">
      <c r="D73" t="s">
        <v>0</v>
      </c>
    </row>
    <row r="74" spans="2:23" ht="15" customHeight="1" x14ac:dyDescent="0.2">
      <c r="C74" s="28" t="s">
        <v>183</v>
      </c>
    </row>
    <row r="75" spans="2:23" ht="15" customHeight="1" x14ac:dyDescent="0.2">
      <c r="B75" s="5"/>
      <c r="C75" s="5" t="s">
        <v>2</v>
      </c>
      <c r="D75" s="5"/>
      <c r="E75" s="5">
        <v>10.7</v>
      </c>
      <c r="F75" s="5"/>
      <c r="G75" s="5">
        <v>213</v>
      </c>
      <c r="H75" s="5"/>
      <c r="I75" s="5">
        <v>7.98</v>
      </c>
      <c r="J75" s="5"/>
      <c r="K75" s="5">
        <v>75</v>
      </c>
      <c r="L75" s="5"/>
      <c r="M75" s="5"/>
      <c r="N75" s="30"/>
    </row>
    <row r="76" spans="2:23" ht="15" customHeight="1" x14ac:dyDescent="0.2">
      <c r="B76" s="5"/>
      <c r="C76" s="5" t="s">
        <v>3</v>
      </c>
      <c r="D76" s="5" t="s">
        <v>4</v>
      </c>
      <c r="E76" s="5" t="s">
        <v>5</v>
      </c>
      <c r="F76" s="5" t="s">
        <v>6</v>
      </c>
      <c r="G76" s="5" t="s">
        <v>7</v>
      </c>
      <c r="H76" s="5" t="s">
        <v>6</v>
      </c>
      <c r="I76" s="5" t="s">
        <v>8</v>
      </c>
      <c r="J76" s="5" t="s">
        <v>6</v>
      </c>
      <c r="K76" s="5" t="s">
        <v>9</v>
      </c>
      <c r="L76" s="5" t="s">
        <v>6</v>
      </c>
      <c r="M76" s="5" t="s">
        <v>10</v>
      </c>
      <c r="N76" s="30"/>
    </row>
    <row r="77" spans="2:23" ht="15" customHeight="1" x14ac:dyDescent="0.2">
      <c r="B77" s="6">
        <v>1</v>
      </c>
      <c r="C77" s="35" t="s">
        <v>221</v>
      </c>
      <c r="D77" s="8" t="s">
        <v>60</v>
      </c>
      <c r="E77" s="9">
        <v>9.1999999999999993</v>
      </c>
      <c r="F77" s="10">
        <f t="shared" ref="F77" si="35">IF(E77=0,P77,O77)</f>
        <v>89</v>
      </c>
      <c r="G77" s="11">
        <v>317</v>
      </c>
      <c r="H77" s="12">
        <f>IF(G77&lt;213,R77,S77)</f>
        <v>95</v>
      </c>
      <c r="I77" s="11">
        <v>21.9</v>
      </c>
      <c r="J77" s="12">
        <f>IF(I77&lt;7.98,T77,U77)</f>
        <v>96</v>
      </c>
      <c r="K77" s="11">
        <v>57.67</v>
      </c>
      <c r="L77" s="12">
        <f t="shared" ref="L77" si="36">IF(K77=0,P77,V77)</f>
        <v>268</v>
      </c>
      <c r="M77" s="12">
        <f t="shared" ref="M77" si="37">SUM(F77+H77+J77+L77)</f>
        <v>548</v>
      </c>
      <c r="N77" s="31">
        <f>RANK(M77,$M$77:$M$102,0)</f>
        <v>1</v>
      </c>
      <c r="O77">
        <f>IF(E77&lt;10.7,Q77,P77)</f>
        <v>89</v>
      </c>
      <c r="P77" s="32">
        <v>0</v>
      </c>
      <c r="Q77" s="32">
        <f>TRUNC(42.791*POWER(10.7-E77,1.81))</f>
        <v>89</v>
      </c>
      <c r="R77" s="32">
        <v>0</v>
      </c>
      <c r="S77" s="33">
        <f>TRUNC(0.14354*POWER(G77-213,1.4))</f>
        <v>95</v>
      </c>
      <c r="T77" s="32">
        <v>0</v>
      </c>
      <c r="U77" s="33">
        <f>TRUNC(5.33*POWER(I77-7.98,1.1))</f>
        <v>96</v>
      </c>
      <c r="V77" s="32">
        <f>IF(K77&lt;75,W77,P77)</f>
        <v>268</v>
      </c>
      <c r="W77" s="33">
        <f>TRUNC(1.53775*POWER(75-K77,1.81))</f>
        <v>268</v>
      </c>
    </row>
    <row r="78" spans="2:23" ht="15" customHeight="1" x14ac:dyDescent="0.2">
      <c r="B78" s="13">
        <v>2</v>
      </c>
      <c r="C78" s="7" t="s">
        <v>222</v>
      </c>
      <c r="D78" s="8" t="s">
        <v>60</v>
      </c>
      <c r="E78" s="9">
        <v>10.42</v>
      </c>
      <c r="F78" s="10">
        <f t="shared" ref="F78:F101" si="38">IF(E78=0,P78,O78)</f>
        <v>4</v>
      </c>
      <c r="G78" s="11">
        <v>210</v>
      </c>
      <c r="H78" s="12">
        <f t="shared" ref="H78:H102" si="39">IF(G78&lt;213,R78,S78)</f>
        <v>0</v>
      </c>
      <c r="I78" s="11">
        <v>16.239999999999998</v>
      </c>
      <c r="J78" s="12">
        <f t="shared" ref="J78:J102" si="40">IF(I78&lt;7.98,T78,U78)</f>
        <v>54</v>
      </c>
      <c r="K78" s="11">
        <v>76.400000000000006</v>
      </c>
      <c r="L78" s="12">
        <f t="shared" ref="L78:L101" si="41">IF(K78=0,P78,V78)</f>
        <v>0</v>
      </c>
      <c r="M78" s="12">
        <f t="shared" ref="M78:M101" si="42">SUM(F78+H78+J78+L78)</f>
        <v>58</v>
      </c>
      <c r="N78" s="31">
        <f t="shared" ref="N78:N101" si="43">RANK(M78,$M$77:$M$102,0)</f>
        <v>13</v>
      </c>
      <c r="O78">
        <f t="shared" ref="O78:O102" si="44">IF(E78&lt;10.7,Q78,P78)</f>
        <v>4</v>
      </c>
      <c r="P78" s="32">
        <v>0</v>
      </c>
      <c r="Q78" s="32">
        <f t="shared" ref="Q78:Q102" si="45">TRUNC(42.791*POWER(10.7-E78,1.81))</f>
        <v>4</v>
      </c>
      <c r="R78" s="32">
        <v>0</v>
      </c>
      <c r="S78" s="33" t="e">
        <f t="shared" ref="S78:S102" si="46">TRUNC(0.14354*POWER(G78-213,1.4))</f>
        <v>#NUM!</v>
      </c>
      <c r="T78" s="32">
        <v>0</v>
      </c>
      <c r="U78" s="33">
        <f t="shared" ref="U78:U102" si="47">TRUNC(5.33*POWER(I78-7.98,1.1))</f>
        <v>54</v>
      </c>
      <c r="V78" s="32">
        <f t="shared" ref="V78:V101" si="48">IF(K78&lt;75,W78,P78)</f>
        <v>0</v>
      </c>
      <c r="W78" s="33" t="e">
        <f t="shared" ref="W78:W101" si="49">TRUNC(1.53775*POWER(75-K78,1.81))</f>
        <v>#NUM!</v>
      </c>
    </row>
    <row r="79" spans="2:23" ht="15" customHeight="1" x14ac:dyDescent="0.2">
      <c r="B79" s="6">
        <v>3</v>
      </c>
      <c r="C79" s="7" t="s">
        <v>223</v>
      </c>
      <c r="D79" s="8" t="s">
        <v>60</v>
      </c>
      <c r="E79" s="9">
        <v>9.92</v>
      </c>
      <c r="F79" s="10">
        <f t="shared" si="38"/>
        <v>27</v>
      </c>
      <c r="G79" s="11">
        <v>181</v>
      </c>
      <c r="H79" s="12">
        <f t="shared" si="39"/>
        <v>0</v>
      </c>
      <c r="I79" s="11">
        <v>16.7</v>
      </c>
      <c r="J79" s="12">
        <f t="shared" si="40"/>
        <v>57</v>
      </c>
      <c r="K79" s="11">
        <v>73.22</v>
      </c>
      <c r="L79" s="12">
        <f t="shared" si="41"/>
        <v>4</v>
      </c>
      <c r="M79" s="12">
        <f t="shared" si="42"/>
        <v>88</v>
      </c>
      <c r="N79" s="31">
        <f t="shared" si="43"/>
        <v>10</v>
      </c>
      <c r="O79">
        <f t="shared" si="44"/>
        <v>27</v>
      </c>
      <c r="P79" s="32">
        <v>0</v>
      </c>
      <c r="Q79" s="32">
        <f t="shared" si="45"/>
        <v>27</v>
      </c>
      <c r="R79" s="32">
        <v>0</v>
      </c>
      <c r="S79" s="33" t="e">
        <f t="shared" si="46"/>
        <v>#NUM!</v>
      </c>
      <c r="T79" s="32">
        <v>0</v>
      </c>
      <c r="U79" s="33">
        <f t="shared" si="47"/>
        <v>57</v>
      </c>
      <c r="V79" s="32">
        <f t="shared" si="48"/>
        <v>4</v>
      </c>
      <c r="W79" s="33">
        <f t="shared" si="49"/>
        <v>4</v>
      </c>
    </row>
    <row r="80" spans="2:23" ht="15" customHeight="1" x14ac:dyDescent="0.2">
      <c r="B80" s="13">
        <v>4</v>
      </c>
      <c r="C80" s="7" t="s">
        <v>224</v>
      </c>
      <c r="D80" s="8" t="s">
        <v>60</v>
      </c>
      <c r="E80" s="9">
        <v>10.37</v>
      </c>
      <c r="F80" s="10">
        <f t="shared" si="38"/>
        <v>5</v>
      </c>
      <c r="G80" s="11">
        <v>188</v>
      </c>
      <c r="H80" s="12">
        <f t="shared" si="39"/>
        <v>0</v>
      </c>
      <c r="I80" s="11">
        <v>14.95</v>
      </c>
      <c r="J80" s="12">
        <f t="shared" si="40"/>
        <v>45</v>
      </c>
      <c r="K80" s="11">
        <v>85.92</v>
      </c>
      <c r="L80" s="12">
        <f t="shared" si="41"/>
        <v>0</v>
      </c>
      <c r="M80" s="12">
        <f t="shared" si="42"/>
        <v>50</v>
      </c>
      <c r="N80" s="31">
        <f t="shared" si="43"/>
        <v>15</v>
      </c>
      <c r="O80">
        <f t="shared" si="44"/>
        <v>5</v>
      </c>
      <c r="P80" s="32">
        <v>0</v>
      </c>
      <c r="Q80" s="32">
        <f t="shared" si="45"/>
        <v>5</v>
      </c>
      <c r="R80" s="32">
        <v>0</v>
      </c>
      <c r="S80" s="33" t="e">
        <f t="shared" si="46"/>
        <v>#NUM!</v>
      </c>
      <c r="T80" s="32">
        <v>0</v>
      </c>
      <c r="U80" s="33">
        <f t="shared" si="47"/>
        <v>45</v>
      </c>
      <c r="V80" s="32">
        <f t="shared" si="48"/>
        <v>0</v>
      </c>
      <c r="W80" s="33" t="e">
        <f t="shared" si="49"/>
        <v>#NUM!</v>
      </c>
    </row>
    <row r="81" spans="2:23" ht="15" customHeight="1" x14ac:dyDescent="0.25">
      <c r="B81" s="6">
        <v>5</v>
      </c>
      <c r="C81" s="14" t="s">
        <v>225</v>
      </c>
      <c r="D81" s="8" t="s">
        <v>60</v>
      </c>
      <c r="E81" s="9">
        <v>10.73</v>
      </c>
      <c r="F81" s="10">
        <f t="shared" si="38"/>
        <v>0</v>
      </c>
      <c r="G81" s="11">
        <v>155</v>
      </c>
      <c r="H81" s="12">
        <f t="shared" si="39"/>
        <v>0</v>
      </c>
      <c r="I81" s="11">
        <v>15.7</v>
      </c>
      <c r="J81" s="12">
        <f t="shared" si="40"/>
        <v>50</v>
      </c>
      <c r="K81" s="11">
        <v>84.06</v>
      </c>
      <c r="L81" s="12">
        <f t="shared" si="41"/>
        <v>0</v>
      </c>
      <c r="M81" s="12">
        <f t="shared" si="42"/>
        <v>50</v>
      </c>
      <c r="N81" s="31">
        <f t="shared" si="43"/>
        <v>15</v>
      </c>
      <c r="O81">
        <f t="shared" si="44"/>
        <v>0</v>
      </c>
      <c r="P81" s="32">
        <v>0</v>
      </c>
      <c r="Q81" s="32" t="e">
        <f t="shared" si="45"/>
        <v>#NUM!</v>
      </c>
      <c r="R81" s="32">
        <v>0</v>
      </c>
      <c r="S81" s="33" t="e">
        <f t="shared" si="46"/>
        <v>#NUM!</v>
      </c>
      <c r="T81" s="32">
        <v>0</v>
      </c>
      <c r="U81" s="33">
        <f t="shared" si="47"/>
        <v>50</v>
      </c>
      <c r="V81" s="32">
        <f t="shared" si="48"/>
        <v>0</v>
      </c>
      <c r="W81" s="33" t="e">
        <f t="shared" si="49"/>
        <v>#NUM!</v>
      </c>
    </row>
    <row r="82" spans="2:23" ht="15" customHeight="1" x14ac:dyDescent="0.2">
      <c r="B82" s="13">
        <v>6</v>
      </c>
      <c r="C82" s="7" t="s">
        <v>226</v>
      </c>
      <c r="D82" s="8" t="s">
        <v>60</v>
      </c>
      <c r="E82" s="9">
        <v>10.8</v>
      </c>
      <c r="F82" s="10">
        <f t="shared" si="38"/>
        <v>0</v>
      </c>
      <c r="G82" s="11">
        <v>145</v>
      </c>
      <c r="H82" s="12">
        <f t="shared" si="39"/>
        <v>0</v>
      </c>
      <c r="I82" s="11">
        <v>10.35</v>
      </c>
      <c r="J82" s="12">
        <f t="shared" si="40"/>
        <v>13</v>
      </c>
      <c r="K82" s="11">
        <v>80.959999999999994</v>
      </c>
      <c r="L82" s="12">
        <f t="shared" si="41"/>
        <v>0</v>
      </c>
      <c r="M82" s="12">
        <f t="shared" si="42"/>
        <v>13</v>
      </c>
      <c r="N82" s="31">
        <f t="shared" si="43"/>
        <v>20</v>
      </c>
      <c r="O82">
        <f t="shared" si="44"/>
        <v>0</v>
      </c>
      <c r="P82" s="32">
        <v>0</v>
      </c>
      <c r="Q82" s="32" t="e">
        <f t="shared" si="45"/>
        <v>#NUM!</v>
      </c>
      <c r="R82" s="32">
        <v>0</v>
      </c>
      <c r="S82" s="33" t="e">
        <f t="shared" si="46"/>
        <v>#NUM!</v>
      </c>
      <c r="T82" s="32">
        <v>0</v>
      </c>
      <c r="U82" s="33">
        <f t="shared" si="47"/>
        <v>13</v>
      </c>
      <c r="V82" s="32">
        <f t="shared" si="48"/>
        <v>0</v>
      </c>
      <c r="W82" s="33" t="e">
        <f t="shared" si="49"/>
        <v>#NUM!</v>
      </c>
    </row>
    <row r="83" spans="2:23" ht="15" customHeight="1" x14ac:dyDescent="0.2">
      <c r="B83" s="6">
        <v>7</v>
      </c>
      <c r="C83" s="7" t="s">
        <v>227</v>
      </c>
      <c r="D83" s="8" t="s">
        <v>60</v>
      </c>
      <c r="E83" s="9">
        <v>11.28</v>
      </c>
      <c r="F83" s="10">
        <f t="shared" si="38"/>
        <v>0</v>
      </c>
      <c r="G83" s="11">
        <v>200</v>
      </c>
      <c r="H83" s="12">
        <f t="shared" si="39"/>
        <v>0</v>
      </c>
      <c r="I83" s="11">
        <v>10.35</v>
      </c>
      <c r="J83" s="12">
        <f t="shared" si="40"/>
        <v>13</v>
      </c>
      <c r="K83" s="11">
        <v>76.040000000000006</v>
      </c>
      <c r="L83" s="12">
        <f t="shared" si="41"/>
        <v>0</v>
      </c>
      <c r="M83" s="12">
        <f t="shared" si="42"/>
        <v>13</v>
      </c>
      <c r="N83" s="31">
        <f t="shared" si="43"/>
        <v>20</v>
      </c>
      <c r="O83">
        <f t="shared" si="44"/>
        <v>0</v>
      </c>
      <c r="P83" s="32">
        <v>0</v>
      </c>
      <c r="Q83" s="32" t="e">
        <f t="shared" si="45"/>
        <v>#NUM!</v>
      </c>
      <c r="R83" s="32">
        <v>0</v>
      </c>
      <c r="S83" s="33" t="e">
        <f t="shared" si="46"/>
        <v>#NUM!</v>
      </c>
      <c r="T83" s="32">
        <v>0</v>
      </c>
      <c r="U83" s="33">
        <f t="shared" si="47"/>
        <v>13</v>
      </c>
      <c r="V83" s="32">
        <f t="shared" si="48"/>
        <v>0</v>
      </c>
      <c r="W83" s="33" t="e">
        <f t="shared" si="49"/>
        <v>#NUM!</v>
      </c>
    </row>
    <row r="84" spans="2:23" ht="15" customHeight="1" x14ac:dyDescent="0.2">
      <c r="B84" s="13">
        <v>8</v>
      </c>
      <c r="C84" s="7" t="s">
        <v>228</v>
      </c>
      <c r="D84" s="8" t="s">
        <v>60</v>
      </c>
      <c r="E84" s="9">
        <v>10</v>
      </c>
      <c r="F84" s="10">
        <f t="shared" si="38"/>
        <v>22</v>
      </c>
      <c r="G84" s="11">
        <v>252</v>
      </c>
      <c r="H84" s="12">
        <f t="shared" si="39"/>
        <v>24</v>
      </c>
      <c r="I84" s="11">
        <v>21</v>
      </c>
      <c r="J84" s="12">
        <f t="shared" si="40"/>
        <v>89</v>
      </c>
      <c r="K84" s="11">
        <v>82.43</v>
      </c>
      <c r="L84" s="12">
        <f t="shared" si="41"/>
        <v>0</v>
      </c>
      <c r="M84" s="12">
        <f t="shared" si="42"/>
        <v>135</v>
      </c>
      <c r="N84" s="31">
        <f t="shared" si="43"/>
        <v>7</v>
      </c>
      <c r="O84">
        <f t="shared" si="44"/>
        <v>22</v>
      </c>
      <c r="P84" s="32">
        <v>0</v>
      </c>
      <c r="Q84" s="32">
        <f t="shared" si="45"/>
        <v>22</v>
      </c>
      <c r="R84" s="32">
        <v>0</v>
      </c>
      <c r="S84" s="33">
        <f t="shared" si="46"/>
        <v>24</v>
      </c>
      <c r="T84" s="32">
        <v>0</v>
      </c>
      <c r="U84" s="33">
        <f t="shared" si="47"/>
        <v>89</v>
      </c>
      <c r="V84" s="32">
        <f t="shared" si="48"/>
        <v>0</v>
      </c>
      <c r="W84" s="33" t="e">
        <f t="shared" si="49"/>
        <v>#NUM!</v>
      </c>
    </row>
    <row r="85" spans="2:23" ht="15" customHeight="1" x14ac:dyDescent="0.2">
      <c r="B85" s="6">
        <v>9</v>
      </c>
      <c r="C85" s="7" t="s">
        <v>229</v>
      </c>
      <c r="D85" s="8" t="s">
        <v>60</v>
      </c>
      <c r="E85" s="9">
        <v>12.24</v>
      </c>
      <c r="F85" s="10">
        <f t="shared" si="38"/>
        <v>0</v>
      </c>
      <c r="G85" s="11">
        <v>154</v>
      </c>
      <c r="H85" s="12">
        <f t="shared" si="39"/>
        <v>0</v>
      </c>
      <c r="I85" s="11">
        <v>10.87</v>
      </c>
      <c r="J85" s="12">
        <f t="shared" si="40"/>
        <v>17</v>
      </c>
      <c r="K85" s="11">
        <v>96.02</v>
      </c>
      <c r="L85" s="12">
        <f t="shared" si="41"/>
        <v>0</v>
      </c>
      <c r="M85" s="12">
        <f t="shared" si="42"/>
        <v>17</v>
      </c>
      <c r="N85" s="31">
        <f t="shared" si="43"/>
        <v>19</v>
      </c>
      <c r="O85">
        <f t="shared" si="44"/>
        <v>0</v>
      </c>
      <c r="P85" s="32">
        <v>0</v>
      </c>
      <c r="Q85" s="32" t="e">
        <f t="shared" si="45"/>
        <v>#NUM!</v>
      </c>
      <c r="R85" s="32">
        <v>0</v>
      </c>
      <c r="S85" s="33" t="e">
        <f t="shared" si="46"/>
        <v>#NUM!</v>
      </c>
      <c r="T85" s="32">
        <v>0</v>
      </c>
      <c r="U85" s="33">
        <f t="shared" si="47"/>
        <v>17</v>
      </c>
      <c r="V85" s="32">
        <f t="shared" si="48"/>
        <v>0</v>
      </c>
      <c r="W85" s="33" t="e">
        <f t="shared" si="49"/>
        <v>#NUM!</v>
      </c>
    </row>
    <row r="86" spans="2:23" ht="15" customHeight="1" x14ac:dyDescent="0.2">
      <c r="B86" s="13">
        <v>10</v>
      </c>
      <c r="C86" s="7" t="s">
        <v>230</v>
      </c>
      <c r="D86" s="8" t="s">
        <v>60</v>
      </c>
      <c r="E86" s="9">
        <v>10.48</v>
      </c>
      <c r="F86" s="10">
        <f t="shared" si="38"/>
        <v>2</v>
      </c>
      <c r="G86" s="11">
        <v>220</v>
      </c>
      <c r="H86" s="12">
        <f t="shared" si="39"/>
        <v>2</v>
      </c>
      <c r="I86" s="11">
        <v>12.86</v>
      </c>
      <c r="J86" s="12">
        <f t="shared" si="40"/>
        <v>30</v>
      </c>
      <c r="K86" s="11">
        <v>79.59</v>
      </c>
      <c r="L86" s="12">
        <f t="shared" si="41"/>
        <v>0</v>
      </c>
      <c r="M86" s="12">
        <f t="shared" si="42"/>
        <v>34</v>
      </c>
      <c r="N86" s="31">
        <f t="shared" si="43"/>
        <v>17</v>
      </c>
      <c r="O86">
        <f t="shared" si="44"/>
        <v>2</v>
      </c>
      <c r="P86" s="32">
        <v>0</v>
      </c>
      <c r="Q86" s="32">
        <f t="shared" si="45"/>
        <v>2</v>
      </c>
      <c r="R86" s="32">
        <v>0</v>
      </c>
      <c r="S86" s="33">
        <f t="shared" si="46"/>
        <v>2</v>
      </c>
      <c r="T86" s="32">
        <v>0</v>
      </c>
      <c r="U86" s="33">
        <f t="shared" si="47"/>
        <v>30</v>
      </c>
      <c r="V86" s="32">
        <f t="shared" si="48"/>
        <v>0</v>
      </c>
      <c r="W86" s="33" t="e">
        <f t="shared" si="49"/>
        <v>#NUM!</v>
      </c>
    </row>
    <row r="87" spans="2:23" ht="15" customHeight="1" x14ac:dyDescent="0.2">
      <c r="B87" s="6">
        <v>11</v>
      </c>
      <c r="C87" s="15" t="s">
        <v>231</v>
      </c>
      <c r="D87" s="8" t="s">
        <v>60</v>
      </c>
      <c r="E87" s="9">
        <v>10.85</v>
      </c>
      <c r="F87" s="10">
        <f t="shared" si="38"/>
        <v>0</v>
      </c>
      <c r="G87" s="11">
        <v>212</v>
      </c>
      <c r="H87" s="12">
        <f t="shared" si="39"/>
        <v>0</v>
      </c>
      <c r="I87" s="11">
        <v>10.08</v>
      </c>
      <c r="J87" s="12">
        <f t="shared" si="40"/>
        <v>12</v>
      </c>
      <c r="K87" s="11">
        <v>86.61</v>
      </c>
      <c r="L87" s="12">
        <f t="shared" si="41"/>
        <v>0</v>
      </c>
      <c r="M87" s="12">
        <f t="shared" si="42"/>
        <v>12</v>
      </c>
      <c r="N87" s="31">
        <f t="shared" si="43"/>
        <v>22</v>
      </c>
      <c r="O87">
        <f t="shared" si="44"/>
        <v>0</v>
      </c>
      <c r="P87" s="32">
        <v>0</v>
      </c>
      <c r="Q87" s="32" t="e">
        <f t="shared" si="45"/>
        <v>#NUM!</v>
      </c>
      <c r="R87" s="32">
        <v>0</v>
      </c>
      <c r="S87" s="33" t="e">
        <f t="shared" si="46"/>
        <v>#NUM!</v>
      </c>
      <c r="T87" s="32">
        <v>0</v>
      </c>
      <c r="U87" s="33">
        <f t="shared" si="47"/>
        <v>12</v>
      </c>
      <c r="V87" s="32">
        <f t="shared" si="48"/>
        <v>0</v>
      </c>
      <c r="W87" s="33" t="e">
        <f t="shared" si="49"/>
        <v>#NUM!</v>
      </c>
    </row>
    <row r="88" spans="2:23" ht="15" customHeight="1" x14ac:dyDescent="0.2">
      <c r="B88" s="13">
        <v>12</v>
      </c>
      <c r="C88" s="7" t="s">
        <v>281</v>
      </c>
      <c r="D88" s="8" t="s">
        <v>60</v>
      </c>
      <c r="E88" s="9">
        <v>9.01</v>
      </c>
      <c r="F88" s="10">
        <f t="shared" si="38"/>
        <v>110</v>
      </c>
      <c r="G88" s="11">
        <v>282</v>
      </c>
      <c r="H88" s="12">
        <f t="shared" si="39"/>
        <v>53</v>
      </c>
      <c r="I88" s="11">
        <v>20.36</v>
      </c>
      <c r="J88" s="12">
        <f t="shared" si="40"/>
        <v>84</v>
      </c>
      <c r="K88" s="11">
        <v>66.62</v>
      </c>
      <c r="L88" s="12">
        <f t="shared" si="41"/>
        <v>72</v>
      </c>
      <c r="M88" s="12">
        <f t="shared" si="42"/>
        <v>319</v>
      </c>
      <c r="N88" s="31">
        <f t="shared" si="43"/>
        <v>3</v>
      </c>
      <c r="O88">
        <f t="shared" si="44"/>
        <v>110</v>
      </c>
      <c r="P88" s="32">
        <v>0</v>
      </c>
      <c r="Q88" s="32">
        <f t="shared" si="45"/>
        <v>110</v>
      </c>
      <c r="R88" s="32">
        <v>0</v>
      </c>
      <c r="S88" s="33">
        <f t="shared" si="46"/>
        <v>53</v>
      </c>
      <c r="T88" s="32">
        <v>0</v>
      </c>
      <c r="U88" s="33">
        <f t="shared" si="47"/>
        <v>84</v>
      </c>
      <c r="V88" s="32">
        <f t="shared" si="48"/>
        <v>72</v>
      </c>
      <c r="W88" s="33">
        <f t="shared" si="49"/>
        <v>72</v>
      </c>
    </row>
    <row r="89" spans="2:23" ht="15" customHeight="1" x14ac:dyDescent="0.2">
      <c r="B89" s="6">
        <v>13</v>
      </c>
      <c r="C89" s="7" t="s">
        <v>232</v>
      </c>
      <c r="D89" s="8" t="s">
        <v>60</v>
      </c>
      <c r="E89" s="9">
        <v>9.81</v>
      </c>
      <c r="F89" s="10">
        <f t="shared" si="38"/>
        <v>34</v>
      </c>
      <c r="G89" s="11">
        <v>219</v>
      </c>
      <c r="H89" s="12">
        <f t="shared" si="39"/>
        <v>1</v>
      </c>
      <c r="I89" s="11">
        <v>11.18</v>
      </c>
      <c r="J89" s="12">
        <f t="shared" si="40"/>
        <v>19</v>
      </c>
      <c r="K89" s="11">
        <v>91.85</v>
      </c>
      <c r="L89" s="12">
        <f t="shared" si="41"/>
        <v>0</v>
      </c>
      <c r="M89" s="12">
        <f t="shared" si="42"/>
        <v>54</v>
      </c>
      <c r="N89" s="31">
        <f t="shared" si="43"/>
        <v>14</v>
      </c>
      <c r="O89">
        <f t="shared" si="44"/>
        <v>34</v>
      </c>
      <c r="P89" s="32">
        <v>0</v>
      </c>
      <c r="Q89" s="32">
        <f t="shared" si="45"/>
        <v>34</v>
      </c>
      <c r="R89" s="32">
        <v>0</v>
      </c>
      <c r="S89" s="33">
        <f t="shared" si="46"/>
        <v>1</v>
      </c>
      <c r="T89" s="32">
        <v>0</v>
      </c>
      <c r="U89" s="33">
        <f t="shared" si="47"/>
        <v>19</v>
      </c>
      <c r="V89" s="32">
        <f t="shared" si="48"/>
        <v>0</v>
      </c>
      <c r="W89" s="33" t="e">
        <f t="shared" si="49"/>
        <v>#NUM!</v>
      </c>
    </row>
    <row r="90" spans="2:23" ht="15" customHeight="1" x14ac:dyDescent="0.2">
      <c r="B90" s="13">
        <v>14</v>
      </c>
      <c r="C90" s="7" t="s">
        <v>233</v>
      </c>
      <c r="D90" s="36" t="s">
        <v>71</v>
      </c>
      <c r="E90" s="9"/>
      <c r="F90" s="10">
        <f t="shared" si="38"/>
        <v>0</v>
      </c>
      <c r="G90" s="11"/>
      <c r="H90" s="12">
        <f t="shared" si="39"/>
        <v>0</v>
      </c>
      <c r="I90" s="11"/>
      <c r="J90" s="12">
        <f t="shared" si="40"/>
        <v>0</v>
      </c>
      <c r="K90" s="11"/>
      <c r="L90" s="12">
        <f t="shared" si="41"/>
        <v>0</v>
      </c>
      <c r="M90" s="12">
        <f t="shared" si="42"/>
        <v>0</v>
      </c>
      <c r="N90" s="31">
        <f t="shared" si="43"/>
        <v>23</v>
      </c>
      <c r="O90">
        <f t="shared" si="44"/>
        <v>3122</v>
      </c>
      <c r="P90" s="32">
        <v>0</v>
      </c>
      <c r="Q90" s="32">
        <f t="shared" si="45"/>
        <v>3122</v>
      </c>
      <c r="R90" s="32">
        <v>0</v>
      </c>
      <c r="S90" s="33" t="e">
        <f t="shared" si="46"/>
        <v>#NUM!</v>
      </c>
      <c r="T90" s="32">
        <v>0</v>
      </c>
      <c r="U90" s="33" t="e">
        <f t="shared" si="47"/>
        <v>#NUM!</v>
      </c>
      <c r="V90" s="32">
        <f t="shared" si="48"/>
        <v>3808</v>
      </c>
      <c r="W90" s="33">
        <f t="shared" si="49"/>
        <v>3808</v>
      </c>
    </row>
    <row r="91" spans="2:23" ht="15" customHeight="1" x14ac:dyDescent="0.2">
      <c r="B91" s="6">
        <v>15</v>
      </c>
      <c r="C91" s="7" t="s">
        <v>234</v>
      </c>
      <c r="D91" s="36" t="s">
        <v>71</v>
      </c>
      <c r="E91" s="9">
        <v>9.43</v>
      </c>
      <c r="F91" s="10">
        <f t="shared" si="38"/>
        <v>65</v>
      </c>
      <c r="G91" s="11">
        <v>248</v>
      </c>
      <c r="H91" s="12">
        <f t="shared" si="39"/>
        <v>20</v>
      </c>
      <c r="I91" s="11">
        <v>14</v>
      </c>
      <c r="J91" s="12">
        <f t="shared" si="40"/>
        <v>38</v>
      </c>
      <c r="K91" s="11">
        <v>73.06</v>
      </c>
      <c r="L91" s="12">
        <f t="shared" si="41"/>
        <v>5</v>
      </c>
      <c r="M91" s="12">
        <f t="shared" si="42"/>
        <v>128</v>
      </c>
      <c r="N91" s="31">
        <f t="shared" si="43"/>
        <v>8</v>
      </c>
      <c r="O91">
        <f t="shared" si="44"/>
        <v>65</v>
      </c>
      <c r="P91" s="32">
        <v>0</v>
      </c>
      <c r="Q91" s="32">
        <f t="shared" si="45"/>
        <v>65</v>
      </c>
      <c r="R91" s="32">
        <v>0</v>
      </c>
      <c r="S91" s="33">
        <f t="shared" si="46"/>
        <v>20</v>
      </c>
      <c r="T91" s="32">
        <v>0</v>
      </c>
      <c r="U91" s="33">
        <f t="shared" si="47"/>
        <v>38</v>
      </c>
      <c r="V91" s="32">
        <f t="shared" si="48"/>
        <v>5</v>
      </c>
      <c r="W91" s="33">
        <f t="shared" si="49"/>
        <v>5</v>
      </c>
    </row>
    <row r="92" spans="2:23" ht="15" customHeight="1" x14ac:dyDescent="0.2">
      <c r="B92" s="13">
        <v>16</v>
      </c>
      <c r="C92" s="15" t="s">
        <v>235</v>
      </c>
      <c r="D92" s="36" t="s">
        <v>71</v>
      </c>
      <c r="E92" s="9">
        <v>9</v>
      </c>
      <c r="F92" s="10">
        <f t="shared" si="38"/>
        <v>111</v>
      </c>
      <c r="G92" s="11">
        <v>292</v>
      </c>
      <c r="H92" s="12">
        <f t="shared" si="39"/>
        <v>65</v>
      </c>
      <c r="I92" s="11">
        <v>18.28</v>
      </c>
      <c r="J92" s="12">
        <f t="shared" si="40"/>
        <v>69</v>
      </c>
      <c r="K92" s="11">
        <v>62.47</v>
      </c>
      <c r="L92" s="12">
        <f t="shared" si="41"/>
        <v>149</v>
      </c>
      <c r="M92" s="12">
        <f t="shared" si="42"/>
        <v>394</v>
      </c>
      <c r="N92" s="31">
        <f t="shared" si="43"/>
        <v>2</v>
      </c>
      <c r="O92">
        <f t="shared" si="44"/>
        <v>111</v>
      </c>
      <c r="P92" s="32">
        <v>0</v>
      </c>
      <c r="Q92" s="32">
        <f t="shared" si="45"/>
        <v>111</v>
      </c>
      <c r="R92" s="32">
        <v>0</v>
      </c>
      <c r="S92" s="33">
        <f t="shared" si="46"/>
        <v>65</v>
      </c>
      <c r="T92" s="32">
        <v>0</v>
      </c>
      <c r="U92" s="33">
        <f t="shared" si="47"/>
        <v>69</v>
      </c>
      <c r="V92" s="32">
        <f t="shared" si="48"/>
        <v>149</v>
      </c>
      <c r="W92" s="33">
        <f t="shared" si="49"/>
        <v>149</v>
      </c>
    </row>
    <row r="93" spans="2:23" ht="15" customHeight="1" x14ac:dyDescent="0.2">
      <c r="B93" s="6">
        <v>17</v>
      </c>
      <c r="C93" s="7" t="s">
        <v>236</v>
      </c>
      <c r="D93" s="36" t="s">
        <v>71</v>
      </c>
      <c r="E93" s="9">
        <v>9.61</v>
      </c>
      <c r="F93" s="10">
        <f t="shared" si="38"/>
        <v>50</v>
      </c>
      <c r="G93" s="11">
        <v>270</v>
      </c>
      <c r="H93" s="12">
        <f t="shared" si="39"/>
        <v>41</v>
      </c>
      <c r="I93" s="11">
        <v>18.100000000000001</v>
      </c>
      <c r="J93" s="12">
        <f t="shared" si="40"/>
        <v>67</v>
      </c>
      <c r="K93" s="11">
        <v>68.44</v>
      </c>
      <c r="L93" s="12">
        <f t="shared" si="41"/>
        <v>46</v>
      </c>
      <c r="M93" s="12">
        <f t="shared" si="42"/>
        <v>204</v>
      </c>
      <c r="N93" s="31">
        <f t="shared" si="43"/>
        <v>4</v>
      </c>
      <c r="O93">
        <f t="shared" si="44"/>
        <v>50</v>
      </c>
      <c r="P93" s="32">
        <v>0</v>
      </c>
      <c r="Q93" s="32">
        <f t="shared" si="45"/>
        <v>50</v>
      </c>
      <c r="R93" s="32">
        <v>0</v>
      </c>
      <c r="S93" s="33">
        <f t="shared" si="46"/>
        <v>41</v>
      </c>
      <c r="T93" s="32">
        <v>0</v>
      </c>
      <c r="U93" s="33">
        <f t="shared" si="47"/>
        <v>67</v>
      </c>
      <c r="V93" s="32">
        <f t="shared" si="48"/>
        <v>46</v>
      </c>
      <c r="W93" s="33">
        <f t="shared" si="49"/>
        <v>46</v>
      </c>
    </row>
    <row r="94" spans="2:23" ht="15" customHeight="1" x14ac:dyDescent="0.2">
      <c r="B94" s="13">
        <v>18</v>
      </c>
      <c r="C94" s="7" t="s">
        <v>237</v>
      </c>
      <c r="D94" s="36" t="s">
        <v>71</v>
      </c>
      <c r="E94" s="9">
        <v>13.05</v>
      </c>
      <c r="F94" s="10">
        <f t="shared" si="38"/>
        <v>0</v>
      </c>
      <c r="G94" s="11">
        <v>149</v>
      </c>
      <c r="H94" s="12">
        <f t="shared" si="39"/>
        <v>0</v>
      </c>
      <c r="I94" s="11">
        <v>12.9</v>
      </c>
      <c r="J94" s="12">
        <f t="shared" si="40"/>
        <v>30</v>
      </c>
      <c r="K94" s="11">
        <v>102.26</v>
      </c>
      <c r="L94" s="12">
        <f t="shared" si="41"/>
        <v>0</v>
      </c>
      <c r="M94" s="12">
        <f t="shared" si="42"/>
        <v>30</v>
      </c>
      <c r="N94" s="31">
        <f t="shared" si="43"/>
        <v>18</v>
      </c>
      <c r="O94">
        <f t="shared" si="44"/>
        <v>0</v>
      </c>
      <c r="P94" s="32">
        <v>0</v>
      </c>
      <c r="Q94" s="32" t="e">
        <f t="shared" si="45"/>
        <v>#NUM!</v>
      </c>
      <c r="R94" s="32">
        <v>0</v>
      </c>
      <c r="S94" s="33" t="e">
        <f t="shared" si="46"/>
        <v>#NUM!</v>
      </c>
      <c r="T94" s="32">
        <v>0</v>
      </c>
      <c r="U94" s="33">
        <f t="shared" si="47"/>
        <v>30</v>
      </c>
      <c r="V94" s="32">
        <f t="shared" si="48"/>
        <v>0</v>
      </c>
      <c r="W94" s="33" t="e">
        <f t="shared" si="49"/>
        <v>#NUM!</v>
      </c>
    </row>
    <row r="95" spans="2:23" ht="15" customHeight="1" x14ac:dyDescent="0.2">
      <c r="B95" s="6">
        <v>19</v>
      </c>
      <c r="C95" s="7" t="s">
        <v>238</v>
      </c>
      <c r="D95" s="36" t="s">
        <v>71</v>
      </c>
      <c r="E95" s="9">
        <v>9.94</v>
      </c>
      <c r="F95" s="10">
        <f t="shared" si="38"/>
        <v>26</v>
      </c>
      <c r="G95" s="11">
        <v>238</v>
      </c>
      <c r="H95" s="12">
        <f t="shared" si="39"/>
        <v>13</v>
      </c>
      <c r="I95" s="11">
        <v>18.63</v>
      </c>
      <c r="J95" s="12">
        <f t="shared" si="40"/>
        <v>71</v>
      </c>
      <c r="K95" s="11">
        <v>65.81</v>
      </c>
      <c r="L95" s="12">
        <f t="shared" si="41"/>
        <v>85</v>
      </c>
      <c r="M95" s="12">
        <f t="shared" si="42"/>
        <v>195</v>
      </c>
      <c r="N95" s="31">
        <f t="shared" si="43"/>
        <v>5</v>
      </c>
      <c r="O95">
        <f t="shared" si="44"/>
        <v>26</v>
      </c>
      <c r="P95" s="32">
        <v>0</v>
      </c>
      <c r="Q95" s="32">
        <f t="shared" si="45"/>
        <v>26</v>
      </c>
      <c r="R95" s="32">
        <v>0</v>
      </c>
      <c r="S95" s="33">
        <f t="shared" si="46"/>
        <v>13</v>
      </c>
      <c r="T95" s="32">
        <v>0</v>
      </c>
      <c r="U95" s="33">
        <f t="shared" si="47"/>
        <v>71</v>
      </c>
      <c r="V95" s="32">
        <f t="shared" si="48"/>
        <v>85</v>
      </c>
      <c r="W95" s="33">
        <f t="shared" si="49"/>
        <v>85</v>
      </c>
    </row>
    <row r="96" spans="2:23" ht="15" customHeight="1" x14ac:dyDescent="0.2">
      <c r="B96" s="13">
        <v>20</v>
      </c>
      <c r="C96" s="7" t="s">
        <v>239</v>
      </c>
      <c r="D96" s="36" t="s">
        <v>71</v>
      </c>
      <c r="E96" s="9"/>
      <c r="F96" s="10">
        <f t="shared" si="38"/>
        <v>0</v>
      </c>
      <c r="G96" s="11"/>
      <c r="H96" s="12">
        <f t="shared" si="39"/>
        <v>0</v>
      </c>
      <c r="I96" s="11"/>
      <c r="J96" s="12">
        <f t="shared" si="40"/>
        <v>0</v>
      </c>
      <c r="K96" s="11"/>
      <c r="L96" s="12">
        <f t="shared" si="41"/>
        <v>0</v>
      </c>
      <c r="M96" s="12">
        <f t="shared" si="42"/>
        <v>0</v>
      </c>
      <c r="N96" s="31">
        <f t="shared" si="43"/>
        <v>23</v>
      </c>
      <c r="O96">
        <f t="shared" si="44"/>
        <v>3122</v>
      </c>
      <c r="P96" s="32">
        <v>0</v>
      </c>
      <c r="Q96" s="32">
        <f t="shared" si="45"/>
        <v>3122</v>
      </c>
      <c r="R96" s="32">
        <v>0</v>
      </c>
      <c r="S96" s="33" t="e">
        <f t="shared" si="46"/>
        <v>#NUM!</v>
      </c>
      <c r="T96" s="32">
        <v>0</v>
      </c>
      <c r="U96" s="33" t="e">
        <f t="shared" si="47"/>
        <v>#NUM!</v>
      </c>
      <c r="V96" s="32">
        <f t="shared" si="48"/>
        <v>3808</v>
      </c>
      <c r="W96" s="33">
        <f t="shared" si="49"/>
        <v>3808</v>
      </c>
    </row>
    <row r="97" spans="2:23" ht="15" customHeight="1" x14ac:dyDescent="0.2">
      <c r="B97" s="6">
        <v>21</v>
      </c>
      <c r="C97" s="7" t="s">
        <v>240</v>
      </c>
      <c r="D97" s="36" t="s">
        <v>71</v>
      </c>
      <c r="E97" s="9">
        <v>9.58</v>
      </c>
      <c r="F97" s="10">
        <f t="shared" si="38"/>
        <v>52</v>
      </c>
      <c r="G97" s="11">
        <v>224</v>
      </c>
      <c r="H97" s="12">
        <f t="shared" si="39"/>
        <v>4</v>
      </c>
      <c r="I97" s="11">
        <v>11.34</v>
      </c>
      <c r="J97" s="12">
        <f t="shared" si="40"/>
        <v>20</v>
      </c>
      <c r="K97" s="11">
        <v>66.58</v>
      </c>
      <c r="L97" s="12">
        <f t="shared" si="41"/>
        <v>72</v>
      </c>
      <c r="M97" s="12">
        <f t="shared" si="42"/>
        <v>148</v>
      </c>
      <c r="N97" s="31">
        <f t="shared" si="43"/>
        <v>6</v>
      </c>
      <c r="O97">
        <f t="shared" si="44"/>
        <v>52</v>
      </c>
      <c r="P97" s="32">
        <v>0</v>
      </c>
      <c r="Q97" s="32">
        <f t="shared" si="45"/>
        <v>52</v>
      </c>
      <c r="R97" s="32">
        <v>0</v>
      </c>
      <c r="S97" s="33">
        <f t="shared" si="46"/>
        <v>4</v>
      </c>
      <c r="T97" s="32">
        <v>0</v>
      </c>
      <c r="U97" s="33">
        <f t="shared" si="47"/>
        <v>20</v>
      </c>
      <c r="V97" s="32">
        <f t="shared" si="48"/>
        <v>72</v>
      </c>
      <c r="W97" s="33">
        <f t="shared" si="49"/>
        <v>72</v>
      </c>
    </row>
    <row r="98" spans="2:23" ht="15" customHeight="1" x14ac:dyDescent="0.2">
      <c r="B98" s="13">
        <v>22</v>
      </c>
      <c r="C98" s="7" t="s">
        <v>241</v>
      </c>
      <c r="D98" s="36" t="s">
        <v>71</v>
      </c>
      <c r="E98" s="9">
        <v>9.94</v>
      </c>
      <c r="F98" s="10">
        <f t="shared" si="38"/>
        <v>26</v>
      </c>
      <c r="G98" s="11">
        <v>249</v>
      </c>
      <c r="H98" s="12">
        <f t="shared" si="39"/>
        <v>21</v>
      </c>
      <c r="I98" s="11">
        <v>12.34</v>
      </c>
      <c r="J98" s="12">
        <f t="shared" si="40"/>
        <v>26</v>
      </c>
      <c r="K98" s="11">
        <v>71.88</v>
      </c>
      <c r="L98" s="12">
        <f t="shared" si="41"/>
        <v>12</v>
      </c>
      <c r="M98" s="12">
        <f t="shared" si="42"/>
        <v>85</v>
      </c>
      <c r="N98" s="31">
        <f t="shared" si="43"/>
        <v>11</v>
      </c>
      <c r="O98">
        <f t="shared" si="44"/>
        <v>26</v>
      </c>
      <c r="P98" s="32">
        <v>0</v>
      </c>
      <c r="Q98" s="32">
        <f t="shared" si="45"/>
        <v>26</v>
      </c>
      <c r="R98" s="32">
        <v>0</v>
      </c>
      <c r="S98" s="33">
        <f t="shared" si="46"/>
        <v>21</v>
      </c>
      <c r="T98" s="32">
        <v>0</v>
      </c>
      <c r="U98" s="33">
        <f t="shared" si="47"/>
        <v>26</v>
      </c>
      <c r="V98" s="32">
        <f t="shared" si="48"/>
        <v>12</v>
      </c>
      <c r="W98" s="33">
        <f t="shared" si="49"/>
        <v>12</v>
      </c>
    </row>
    <row r="99" spans="2:23" ht="15" customHeight="1" x14ac:dyDescent="0.2">
      <c r="B99" s="6">
        <v>23</v>
      </c>
      <c r="C99" s="17" t="s">
        <v>242</v>
      </c>
      <c r="D99" s="36" t="s">
        <v>71</v>
      </c>
      <c r="E99" s="9">
        <v>11.07</v>
      </c>
      <c r="F99" s="10">
        <f t="shared" si="38"/>
        <v>0</v>
      </c>
      <c r="G99" s="11">
        <v>260</v>
      </c>
      <c r="H99" s="12">
        <f t="shared" si="39"/>
        <v>31</v>
      </c>
      <c r="I99" s="11">
        <v>13.3</v>
      </c>
      <c r="J99" s="12">
        <f t="shared" si="40"/>
        <v>33</v>
      </c>
      <c r="K99" s="11">
        <v>86.37</v>
      </c>
      <c r="L99" s="12">
        <f t="shared" si="41"/>
        <v>0</v>
      </c>
      <c r="M99" s="12">
        <f t="shared" si="42"/>
        <v>64</v>
      </c>
      <c r="N99" s="31">
        <f t="shared" si="43"/>
        <v>12</v>
      </c>
      <c r="O99">
        <f t="shared" si="44"/>
        <v>0</v>
      </c>
      <c r="P99" s="32">
        <v>0</v>
      </c>
      <c r="Q99" s="32" t="e">
        <f t="shared" si="45"/>
        <v>#NUM!</v>
      </c>
      <c r="R99" s="32">
        <v>0</v>
      </c>
      <c r="S99" s="33">
        <f t="shared" si="46"/>
        <v>31</v>
      </c>
      <c r="T99" s="32">
        <v>0</v>
      </c>
      <c r="U99" s="33">
        <f t="shared" si="47"/>
        <v>33</v>
      </c>
      <c r="V99" s="32">
        <f t="shared" si="48"/>
        <v>0</v>
      </c>
      <c r="W99" s="33" t="e">
        <f t="shared" si="49"/>
        <v>#NUM!</v>
      </c>
    </row>
    <row r="100" spans="2:23" ht="15" customHeight="1" x14ac:dyDescent="0.2">
      <c r="B100" s="13">
        <v>24</v>
      </c>
      <c r="C100" s="7" t="s">
        <v>243</v>
      </c>
      <c r="D100" s="36" t="s">
        <v>71</v>
      </c>
      <c r="E100" s="9"/>
      <c r="F100" s="10">
        <f t="shared" si="38"/>
        <v>0</v>
      </c>
      <c r="G100" s="11"/>
      <c r="H100" s="12">
        <f t="shared" si="39"/>
        <v>0</v>
      </c>
      <c r="I100" s="11"/>
      <c r="J100" s="12">
        <f t="shared" si="40"/>
        <v>0</v>
      </c>
      <c r="K100" s="11"/>
      <c r="L100" s="12">
        <f t="shared" si="41"/>
        <v>0</v>
      </c>
      <c r="M100" s="12">
        <f t="shared" si="42"/>
        <v>0</v>
      </c>
      <c r="N100" s="31">
        <f t="shared" si="43"/>
        <v>23</v>
      </c>
      <c r="O100">
        <f t="shared" si="44"/>
        <v>3122</v>
      </c>
      <c r="P100" s="32">
        <v>0</v>
      </c>
      <c r="Q100" s="32">
        <f t="shared" si="45"/>
        <v>3122</v>
      </c>
      <c r="R100" s="32">
        <v>0</v>
      </c>
      <c r="S100" s="33" t="e">
        <f t="shared" si="46"/>
        <v>#NUM!</v>
      </c>
      <c r="T100" s="32">
        <v>0</v>
      </c>
      <c r="U100" s="33" t="e">
        <f t="shared" si="47"/>
        <v>#NUM!</v>
      </c>
      <c r="V100" s="32">
        <f t="shared" si="48"/>
        <v>3808</v>
      </c>
      <c r="W100" s="33">
        <f t="shared" si="49"/>
        <v>3808</v>
      </c>
    </row>
    <row r="101" spans="2:23" ht="15" customHeight="1" x14ac:dyDescent="0.2">
      <c r="B101" s="6">
        <v>25</v>
      </c>
      <c r="C101" s="7" t="s">
        <v>245</v>
      </c>
      <c r="D101" s="36" t="s">
        <v>71</v>
      </c>
      <c r="E101" s="9">
        <v>9.43</v>
      </c>
      <c r="F101" s="10">
        <f t="shared" si="38"/>
        <v>65</v>
      </c>
      <c r="G101" s="11">
        <v>249</v>
      </c>
      <c r="H101" s="12">
        <f t="shared" si="39"/>
        <v>21</v>
      </c>
      <c r="I101" s="11">
        <v>11.45</v>
      </c>
      <c r="J101" s="12">
        <f t="shared" si="40"/>
        <v>20</v>
      </c>
      <c r="K101" s="11">
        <v>78.319999999999993</v>
      </c>
      <c r="L101" s="12">
        <f t="shared" si="41"/>
        <v>0</v>
      </c>
      <c r="M101" s="12">
        <f t="shared" si="42"/>
        <v>106</v>
      </c>
      <c r="N101" s="31">
        <f t="shared" si="43"/>
        <v>9</v>
      </c>
      <c r="O101">
        <f t="shared" si="44"/>
        <v>65</v>
      </c>
      <c r="P101" s="32">
        <v>0</v>
      </c>
      <c r="Q101" s="32">
        <f t="shared" si="45"/>
        <v>65</v>
      </c>
      <c r="R101" s="32">
        <v>0</v>
      </c>
      <c r="S101" s="33">
        <f t="shared" si="46"/>
        <v>21</v>
      </c>
      <c r="T101" s="32">
        <v>0</v>
      </c>
      <c r="U101" s="33">
        <f t="shared" si="47"/>
        <v>20</v>
      </c>
      <c r="V101" s="32">
        <f t="shared" si="48"/>
        <v>0</v>
      </c>
      <c r="W101" s="33" t="e">
        <f t="shared" si="49"/>
        <v>#NUM!</v>
      </c>
    </row>
    <row r="102" spans="2:23" ht="15" customHeight="1" x14ac:dyDescent="0.2">
      <c r="B102" s="13">
        <v>23</v>
      </c>
      <c r="C102" s="7"/>
      <c r="D102" s="8" t="s">
        <v>82</v>
      </c>
      <c r="E102" s="9"/>
      <c r="F102" s="10">
        <f t="shared" ref="F102" si="50">IF(E102=0,P102,O102)</f>
        <v>0</v>
      </c>
      <c r="G102" s="11"/>
      <c r="H102" s="12">
        <f t="shared" si="39"/>
        <v>0</v>
      </c>
      <c r="I102" s="11"/>
      <c r="J102" s="12">
        <f t="shared" si="40"/>
        <v>0</v>
      </c>
      <c r="K102" s="11"/>
      <c r="L102" s="12">
        <f t="shared" ref="L102" si="51">IF(K102=0,P102,V102)</f>
        <v>0</v>
      </c>
      <c r="M102" s="12">
        <f t="shared" ref="M102" si="52">SUM(F102+H102+J102+L102)</f>
        <v>0</v>
      </c>
      <c r="N102" s="31">
        <f t="shared" ref="N102" si="53">RANK(M102,$M$77:$M$102,0)</f>
        <v>23</v>
      </c>
      <c r="O102">
        <f t="shared" si="44"/>
        <v>3122</v>
      </c>
      <c r="P102" s="32">
        <v>0</v>
      </c>
      <c r="Q102" s="32">
        <f t="shared" si="45"/>
        <v>3122</v>
      </c>
      <c r="R102" s="32">
        <v>0</v>
      </c>
      <c r="S102" s="33" t="e">
        <f t="shared" si="46"/>
        <v>#NUM!</v>
      </c>
      <c r="T102" s="32">
        <v>0</v>
      </c>
      <c r="U102" s="33" t="e">
        <f t="shared" si="47"/>
        <v>#NUM!</v>
      </c>
      <c r="V102" s="32">
        <f t="shared" ref="V102" si="54">IF(K102&lt;75,W102,P102)</f>
        <v>3808</v>
      </c>
      <c r="W102" s="33">
        <f t="shared" ref="W102" si="55">TRUNC(1.53775*POWER(75-K102,1.81))</f>
        <v>3808</v>
      </c>
    </row>
    <row r="103" spans="2:23" ht="15" customHeight="1" x14ac:dyDescent="0.25">
      <c r="B103" s="18"/>
      <c r="C103" s="23"/>
      <c r="D103" s="24"/>
      <c r="E103" s="25"/>
      <c r="F103" s="26"/>
      <c r="G103" s="27"/>
      <c r="H103" s="27"/>
      <c r="I103" s="27"/>
      <c r="J103" s="27"/>
      <c r="K103" s="27"/>
      <c r="L103" s="27"/>
      <c r="M103" s="27"/>
      <c r="N103" s="39"/>
      <c r="P103" s="3"/>
      <c r="Q103" s="3"/>
      <c r="R103" s="3"/>
      <c r="S103" s="22"/>
      <c r="T103" s="3"/>
      <c r="U103" s="22"/>
      <c r="V103" s="3"/>
      <c r="W103" s="22"/>
    </row>
    <row r="104" spans="2:23" ht="15" customHeight="1" x14ac:dyDescent="0.2">
      <c r="D104" t="s">
        <v>0</v>
      </c>
    </row>
    <row r="105" spans="2:23" ht="15" customHeight="1" x14ac:dyDescent="0.2">
      <c r="C105" s="28" t="s">
        <v>220</v>
      </c>
    </row>
    <row r="106" spans="2:23" ht="15" customHeight="1" x14ac:dyDescent="0.2">
      <c r="B106" s="5"/>
      <c r="C106" s="5" t="s">
        <v>2</v>
      </c>
      <c r="D106" s="5"/>
      <c r="E106" s="5">
        <v>10.7</v>
      </c>
      <c r="F106" s="5"/>
      <c r="G106" s="5">
        <v>213</v>
      </c>
      <c r="H106" s="5"/>
      <c r="I106" s="5">
        <v>7.98</v>
      </c>
      <c r="J106" s="5"/>
      <c r="K106" s="5">
        <v>75</v>
      </c>
      <c r="L106" s="5"/>
      <c r="M106" s="5"/>
      <c r="N106" s="30"/>
    </row>
    <row r="107" spans="2:23" ht="15" customHeight="1" x14ac:dyDescent="0.2">
      <c r="B107" s="5"/>
      <c r="C107" s="5" t="s">
        <v>3</v>
      </c>
      <c r="D107" s="5" t="s">
        <v>4</v>
      </c>
      <c r="E107" s="5" t="s">
        <v>5</v>
      </c>
      <c r="F107" s="5" t="s">
        <v>6</v>
      </c>
      <c r="G107" s="5" t="s">
        <v>7</v>
      </c>
      <c r="H107" s="5" t="s">
        <v>6</v>
      </c>
      <c r="I107" s="5" t="s">
        <v>8</v>
      </c>
      <c r="J107" s="5" t="s">
        <v>6</v>
      </c>
      <c r="K107" s="5" t="s">
        <v>9</v>
      </c>
      <c r="L107" s="5" t="s">
        <v>6</v>
      </c>
      <c r="M107" s="5" t="s">
        <v>10</v>
      </c>
      <c r="N107" s="30"/>
    </row>
    <row r="108" spans="2:23" ht="15" customHeight="1" x14ac:dyDescent="0.2">
      <c r="B108" s="6">
        <v>1</v>
      </c>
      <c r="C108" s="37" t="s">
        <v>247</v>
      </c>
      <c r="D108" s="36" t="s">
        <v>91</v>
      </c>
      <c r="E108" s="9">
        <v>9.3699999999999992</v>
      </c>
      <c r="F108" s="10">
        <f t="shared" ref="F108" si="56">IF(E108=0,P108,O108)</f>
        <v>71</v>
      </c>
      <c r="G108" s="38">
        <v>256</v>
      </c>
      <c r="H108" s="12">
        <f>IF(G108&lt;213,R108,S108)</f>
        <v>27</v>
      </c>
      <c r="I108" s="11">
        <v>17.22</v>
      </c>
      <c r="J108" s="12">
        <f>IF(I108&lt;7.98,T108,U108)</f>
        <v>61</v>
      </c>
      <c r="K108" s="11"/>
      <c r="L108" s="12">
        <f t="shared" ref="L108" si="57">IF(K108=0,P108,V108)</f>
        <v>0</v>
      </c>
      <c r="M108" s="12">
        <f t="shared" ref="M108" si="58">SUM(F108+H108+J108+L108)</f>
        <v>159</v>
      </c>
      <c r="N108" s="31">
        <f>RANK(M108,$M$108:$M$141,0)</f>
        <v>19</v>
      </c>
      <c r="O108">
        <f>IF(E108&lt;10.7,Q108,P108)</f>
        <v>71</v>
      </c>
      <c r="P108" s="32">
        <v>0</v>
      </c>
      <c r="Q108" s="32">
        <f>TRUNC(42.791*POWER(10.7-E108,1.81))</f>
        <v>71</v>
      </c>
      <c r="R108" s="32">
        <v>0</v>
      </c>
      <c r="S108" s="33">
        <f>TRUNC(0.14354*POWER(G108-213,1.4))</f>
        <v>27</v>
      </c>
      <c r="T108" s="32">
        <v>0</v>
      </c>
      <c r="U108" s="33">
        <f>TRUNC(5.33*POWER(I108-7.98,1.1))</f>
        <v>61</v>
      </c>
      <c r="V108" s="32">
        <f>IF(K108&lt;75,W108,P108)</f>
        <v>3808</v>
      </c>
      <c r="W108" s="33">
        <f>TRUNC(1.53775*POWER(75-K108,1.81))</f>
        <v>3808</v>
      </c>
    </row>
    <row r="109" spans="2:23" ht="15" customHeight="1" x14ac:dyDescent="0.2">
      <c r="B109" s="13">
        <v>2</v>
      </c>
      <c r="C109" s="7" t="s">
        <v>248</v>
      </c>
      <c r="D109" s="36" t="s">
        <v>91</v>
      </c>
      <c r="E109" s="9">
        <v>9.16</v>
      </c>
      <c r="F109" s="10">
        <f t="shared" ref="F109:F141" si="59">IF(E109=0,P109,O109)</f>
        <v>93</v>
      </c>
      <c r="G109" s="38">
        <v>280</v>
      </c>
      <c r="H109" s="12">
        <f t="shared" ref="H109:H141" si="60">IF(G109&lt;213,R109,S109)</f>
        <v>51</v>
      </c>
      <c r="I109" s="11">
        <v>24.75</v>
      </c>
      <c r="J109" s="12">
        <f t="shared" ref="J109:J141" si="61">IF(I109&lt;10.11,T109,U109)</f>
        <v>118</v>
      </c>
      <c r="K109" s="11">
        <v>62.74</v>
      </c>
      <c r="L109" s="12">
        <f t="shared" ref="L109:L141" si="62">IF(K109=0,P109,V109)</f>
        <v>143</v>
      </c>
      <c r="M109" s="12">
        <f t="shared" ref="M109:M141" si="63">SUM(F109+H109+J109+L109)</f>
        <v>405</v>
      </c>
      <c r="N109" s="31">
        <f t="shared" ref="N109:N141" si="64">RANK(M109,$M$108:$M$141,0)</f>
        <v>6</v>
      </c>
      <c r="O109">
        <f t="shared" ref="O109:O141" si="65">IF(E109&lt;10.7,Q109,P109)</f>
        <v>93</v>
      </c>
      <c r="P109" s="32">
        <v>0</v>
      </c>
      <c r="Q109" s="32">
        <f t="shared" ref="Q109:Q141" si="66">TRUNC(42.791*POWER(10.7-E109,1.81))</f>
        <v>93</v>
      </c>
      <c r="R109" s="32">
        <v>0</v>
      </c>
      <c r="S109" s="33">
        <f t="shared" ref="S109:S141" si="67">TRUNC(0.14354*POWER(G109-213,1.4))</f>
        <v>51</v>
      </c>
      <c r="T109" s="32">
        <v>0</v>
      </c>
      <c r="U109" s="33">
        <f t="shared" ref="U109:U141" si="68">TRUNC(5.33*POWER(I109-7.98,1.1))</f>
        <v>118</v>
      </c>
      <c r="V109" s="32">
        <f t="shared" ref="V109:V141" si="69">IF(K109&lt;75,W109,P109)</f>
        <v>143</v>
      </c>
      <c r="W109" s="33">
        <f t="shared" ref="W109:W141" si="70">TRUNC(1.53775*POWER(75-K109,1.81))</f>
        <v>143</v>
      </c>
    </row>
    <row r="110" spans="2:23" ht="15" customHeight="1" x14ac:dyDescent="0.2">
      <c r="B110" s="6">
        <v>3</v>
      </c>
      <c r="C110" s="7" t="s">
        <v>249</v>
      </c>
      <c r="D110" s="36" t="s">
        <v>91</v>
      </c>
      <c r="E110" s="9">
        <v>11.18</v>
      </c>
      <c r="F110" s="10">
        <f t="shared" si="59"/>
        <v>0</v>
      </c>
      <c r="G110" s="38">
        <v>191</v>
      </c>
      <c r="H110" s="12">
        <f t="shared" si="60"/>
        <v>0</v>
      </c>
      <c r="I110" s="11">
        <v>18.39</v>
      </c>
      <c r="J110" s="12">
        <f t="shared" si="61"/>
        <v>70</v>
      </c>
      <c r="K110" s="11">
        <v>95.76</v>
      </c>
      <c r="L110" s="12">
        <f t="shared" si="62"/>
        <v>0</v>
      </c>
      <c r="M110" s="12">
        <f t="shared" si="63"/>
        <v>70</v>
      </c>
      <c r="N110" s="31">
        <f t="shared" si="64"/>
        <v>23</v>
      </c>
      <c r="O110">
        <f t="shared" si="65"/>
        <v>0</v>
      </c>
      <c r="P110" s="32">
        <v>0</v>
      </c>
      <c r="Q110" s="32" t="e">
        <f t="shared" si="66"/>
        <v>#NUM!</v>
      </c>
      <c r="R110" s="32">
        <v>0</v>
      </c>
      <c r="S110" s="33" t="e">
        <f t="shared" si="67"/>
        <v>#NUM!</v>
      </c>
      <c r="T110" s="32">
        <v>0</v>
      </c>
      <c r="U110" s="33">
        <f t="shared" si="68"/>
        <v>70</v>
      </c>
      <c r="V110" s="32">
        <f t="shared" si="69"/>
        <v>0</v>
      </c>
      <c r="W110" s="33" t="e">
        <f t="shared" si="70"/>
        <v>#NUM!</v>
      </c>
    </row>
    <row r="111" spans="2:23" ht="15" customHeight="1" x14ac:dyDescent="0.25">
      <c r="B111" s="13">
        <v>4</v>
      </c>
      <c r="C111" s="14" t="s">
        <v>250</v>
      </c>
      <c r="D111" s="36" t="s">
        <v>91</v>
      </c>
      <c r="E111" s="9">
        <v>12.77</v>
      </c>
      <c r="F111" s="10">
        <f t="shared" si="59"/>
        <v>0</v>
      </c>
      <c r="G111" s="38">
        <v>154</v>
      </c>
      <c r="H111" s="12">
        <f t="shared" si="60"/>
        <v>0</v>
      </c>
      <c r="I111" s="11">
        <v>19.28</v>
      </c>
      <c r="J111" s="12">
        <f t="shared" si="61"/>
        <v>76</v>
      </c>
      <c r="K111" s="11">
        <v>111.38</v>
      </c>
      <c r="L111" s="12">
        <f t="shared" si="62"/>
        <v>0</v>
      </c>
      <c r="M111" s="12">
        <f t="shared" si="63"/>
        <v>76</v>
      </c>
      <c r="N111" s="31">
        <f t="shared" si="64"/>
        <v>22</v>
      </c>
      <c r="O111">
        <f t="shared" si="65"/>
        <v>0</v>
      </c>
      <c r="P111" s="32">
        <v>0</v>
      </c>
      <c r="Q111" s="32" t="e">
        <f t="shared" si="66"/>
        <v>#NUM!</v>
      </c>
      <c r="R111" s="32">
        <v>0</v>
      </c>
      <c r="S111" s="33" t="e">
        <f t="shared" si="67"/>
        <v>#NUM!</v>
      </c>
      <c r="T111" s="32">
        <v>0</v>
      </c>
      <c r="U111" s="33">
        <f t="shared" si="68"/>
        <v>76</v>
      </c>
      <c r="V111" s="32">
        <f t="shared" si="69"/>
        <v>0</v>
      </c>
      <c r="W111" s="33" t="e">
        <f t="shared" si="70"/>
        <v>#NUM!</v>
      </c>
    </row>
    <row r="112" spans="2:23" ht="15" customHeight="1" x14ac:dyDescent="0.2">
      <c r="B112" s="6">
        <v>5</v>
      </c>
      <c r="C112" s="15" t="s">
        <v>251</v>
      </c>
      <c r="D112" s="36" t="s">
        <v>91</v>
      </c>
      <c r="E112" s="9">
        <v>8.26</v>
      </c>
      <c r="F112" s="10">
        <f t="shared" si="59"/>
        <v>215</v>
      </c>
      <c r="G112" s="38">
        <v>288</v>
      </c>
      <c r="H112" s="12">
        <f t="shared" si="60"/>
        <v>60</v>
      </c>
      <c r="I112" s="11">
        <v>18.7</v>
      </c>
      <c r="J112" s="12">
        <f t="shared" si="61"/>
        <v>72</v>
      </c>
      <c r="K112" s="11">
        <v>57.95</v>
      </c>
      <c r="L112" s="12">
        <f t="shared" si="62"/>
        <v>260</v>
      </c>
      <c r="M112" s="12">
        <f t="shared" si="63"/>
        <v>607</v>
      </c>
      <c r="N112" s="31">
        <f t="shared" si="64"/>
        <v>4</v>
      </c>
      <c r="O112">
        <f t="shared" si="65"/>
        <v>215</v>
      </c>
      <c r="P112" s="32">
        <v>0</v>
      </c>
      <c r="Q112" s="32">
        <f t="shared" si="66"/>
        <v>215</v>
      </c>
      <c r="R112" s="32">
        <v>0</v>
      </c>
      <c r="S112" s="33">
        <f t="shared" si="67"/>
        <v>60</v>
      </c>
      <c r="T112" s="32">
        <v>0</v>
      </c>
      <c r="U112" s="33">
        <f t="shared" si="68"/>
        <v>72</v>
      </c>
      <c r="V112" s="32">
        <f t="shared" si="69"/>
        <v>260</v>
      </c>
      <c r="W112" s="33">
        <f t="shared" si="70"/>
        <v>260</v>
      </c>
    </row>
    <row r="113" spans="2:23" ht="15" customHeight="1" x14ac:dyDescent="0.2">
      <c r="B113" s="13">
        <v>6</v>
      </c>
      <c r="C113" s="15" t="s">
        <v>252</v>
      </c>
      <c r="D113" s="36" t="s">
        <v>91</v>
      </c>
      <c r="E113" s="9"/>
      <c r="F113" s="10">
        <f t="shared" si="59"/>
        <v>0</v>
      </c>
      <c r="G113" s="38"/>
      <c r="H113" s="12">
        <f t="shared" si="60"/>
        <v>0</v>
      </c>
      <c r="I113" s="11"/>
      <c r="J113" s="12">
        <f t="shared" si="61"/>
        <v>0</v>
      </c>
      <c r="K113" s="11"/>
      <c r="L113" s="12">
        <f t="shared" si="62"/>
        <v>0</v>
      </c>
      <c r="M113" s="12">
        <f t="shared" si="63"/>
        <v>0</v>
      </c>
      <c r="N113" s="31">
        <f t="shared" si="64"/>
        <v>26</v>
      </c>
      <c r="O113">
        <f t="shared" si="65"/>
        <v>3122</v>
      </c>
      <c r="P113" s="32">
        <v>0</v>
      </c>
      <c r="Q113" s="32">
        <f t="shared" si="66"/>
        <v>3122</v>
      </c>
      <c r="R113" s="32">
        <v>0</v>
      </c>
      <c r="S113" s="33" t="e">
        <f t="shared" si="67"/>
        <v>#NUM!</v>
      </c>
      <c r="T113" s="32">
        <v>0</v>
      </c>
      <c r="U113" s="33" t="e">
        <f t="shared" si="68"/>
        <v>#NUM!</v>
      </c>
      <c r="V113" s="32">
        <f t="shared" si="69"/>
        <v>3808</v>
      </c>
      <c r="W113" s="33">
        <f t="shared" si="70"/>
        <v>3808</v>
      </c>
    </row>
    <row r="114" spans="2:23" ht="15" customHeight="1" x14ac:dyDescent="0.2">
      <c r="B114" s="6">
        <v>7</v>
      </c>
      <c r="C114" s="7" t="s">
        <v>253</v>
      </c>
      <c r="D114" s="36" t="s">
        <v>91</v>
      </c>
      <c r="E114" s="9">
        <v>9.32</v>
      </c>
      <c r="F114" s="10">
        <f t="shared" si="59"/>
        <v>76</v>
      </c>
      <c r="G114" s="38">
        <v>279</v>
      </c>
      <c r="H114" s="12">
        <f t="shared" si="60"/>
        <v>50</v>
      </c>
      <c r="I114" s="11">
        <v>14.18</v>
      </c>
      <c r="J114" s="12">
        <f t="shared" si="61"/>
        <v>39</v>
      </c>
      <c r="K114" s="11">
        <v>67.489999999999995</v>
      </c>
      <c r="L114" s="12">
        <f t="shared" si="62"/>
        <v>59</v>
      </c>
      <c r="M114" s="12">
        <f t="shared" si="63"/>
        <v>224</v>
      </c>
      <c r="N114" s="31">
        <f t="shared" si="64"/>
        <v>12</v>
      </c>
      <c r="O114">
        <f t="shared" si="65"/>
        <v>76</v>
      </c>
      <c r="P114" s="32">
        <v>0</v>
      </c>
      <c r="Q114" s="32">
        <f t="shared" si="66"/>
        <v>76</v>
      </c>
      <c r="R114" s="32">
        <v>0</v>
      </c>
      <c r="S114" s="33">
        <f t="shared" si="67"/>
        <v>50</v>
      </c>
      <c r="T114" s="32">
        <v>0</v>
      </c>
      <c r="U114" s="33">
        <f t="shared" si="68"/>
        <v>39</v>
      </c>
      <c r="V114" s="32">
        <f t="shared" si="69"/>
        <v>59</v>
      </c>
      <c r="W114" s="33">
        <f t="shared" si="70"/>
        <v>59</v>
      </c>
    </row>
    <row r="115" spans="2:23" ht="15" customHeight="1" x14ac:dyDescent="0.2">
      <c r="B115" s="13">
        <v>8</v>
      </c>
      <c r="C115" s="7" t="s">
        <v>254</v>
      </c>
      <c r="D115" s="36" t="s">
        <v>91</v>
      </c>
      <c r="E115" s="9">
        <v>10.02</v>
      </c>
      <c r="F115" s="10">
        <f t="shared" si="59"/>
        <v>21</v>
      </c>
      <c r="G115" s="38">
        <v>272</v>
      </c>
      <c r="H115" s="12">
        <f t="shared" si="60"/>
        <v>43</v>
      </c>
      <c r="I115" s="11">
        <v>14.11</v>
      </c>
      <c r="J115" s="12">
        <f t="shared" si="61"/>
        <v>39</v>
      </c>
      <c r="K115" s="11">
        <v>74.5</v>
      </c>
      <c r="L115" s="12">
        <f t="shared" si="62"/>
        <v>0</v>
      </c>
      <c r="M115" s="12">
        <f t="shared" si="63"/>
        <v>103</v>
      </c>
      <c r="N115" s="31">
        <f t="shared" si="64"/>
        <v>21</v>
      </c>
      <c r="O115">
        <f t="shared" si="65"/>
        <v>21</v>
      </c>
      <c r="P115" s="32">
        <v>0</v>
      </c>
      <c r="Q115" s="32">
        <f t="shared" si="66"/>
        <v>21</v>
      </c>
      <c r="R115" s="32">
        <v>0</v>
      </c>
      <c r="S115" s="33">
        <f t="shared" si="67"/>
        <v>43</v>
      </c>
      <c r="T115" s="32">
        <v>0</v>
      </c>
      <c r="U115" s="33">
        <f t="shared" si="68"/>
        <v>39</v>
      </c>
      <c r="V115" s="32">
        <f t="shared" si="69"/>
        <v>0</v>
      </c>
      <c r="W115" s="33">
        <f t="shared" si="70"/>
        <v>0</v>
      </c>
    </row>
    <row r="116" spans="2:23" ht="15" customHeight="1" x14ac:dyDescent="0.2">
      <c r="B116" s="6">
        <v>9</v>
      </c>
      <c r="C116" s="7" t="s">
        <v>255</v>
      </c>
      <c r="D116" s="36" t="s">
        <v>91</v>
      </c>
      <c r="E116" s="9">
        <v>9.2100000000000009</v>
      </c>
      <c r="F116" s="10">
        <f t="shared" si="59"/>
        <v>88</v>
      </c>
      <c r="G116" s="38">
        <v>245</v>
      </c>
      <c r="H116" s="12">
        <f t="shared" si="60"/>
        <v>18</v>
      </c>
      <c r="I116" s="11">
        <v>19.309999999999999</v>
      </c>
      <c r="J116" s="12">
        <f t="shared" si="61"/>
        <v>76</v>
      </c>
      <c r="K116" s="11">
        <v>79.930000000000007</v>
      </c>
      <c r="L116" s="12">
        <f t="shared" si="62"/>
        <v>0</v>
      </c>
      <c r="M116" s="12">
        <f t="shared" si="63"/>
        <v>182</v>
      </c>
      <c r="N116" s="31">
        <f t="shared" si="64"/>
        <v>16</v>
      </c>
      <c r="O116">
        <f t="shared" si="65"/>
        <v>88</v>
      </c>
      <c r="P116" s="32">
        <v>0</v>
      </c>
      <c r="Q116" s="32">
        <f t="shared" si="66"/>
        <v>88</v>
      </c>
      <c r="R116" s="32">
        <v>0</v>
      </c>
      <c r="S116" s="33">
        <f t="shared" si="67"/>
        <v>18</v>
      </c>
      <c r="T116" s="32">
        <v>0</v>
      </c>
      <c r="U116" s="33">
        <f t="shared" si="68"/>
        <v>76</v>
      </c>
      <c r="V116" s="32">
        <f t="shared" si="69"/>
        <v>0</v>
      </c>
      <c r="W116" s="33" t="e">
        <f t="shared" si="70"/>
        <v>#NUM!</v>
      </c>
    </row>
    <row r="117" spans="2:23" ht="15" customHeight="1" x14ac:dyDescent="0.2">
      <c r="B117" s="13">
        <v>10</v>
      </c>
      <c r="C117" s="7" t="s">
        <v>256</v>
      </c>
      <c r="D117" s="36" t="s">
        <v>91</v>
      </c>
      <c r="E117" s="9"/>
      <c r="F117" s="10">
        <f t="shared" si="59"/>
        <v>0</v>
      </c>
      <c r="G117" s="38"/>
      <c r="H117" s="12">
        <f t="shared" si="60"/>
        <v>0</v>
      </c>
      <c r="I117" s="11"/>
      <c r="J117" s="12">
        <f t="shared" si="61"/>
        <v>0</v>
      </c>
      <c r="K117" s="11"/>
      <c r="L117" s="12">
        <f t="shared" si="62"/>
        <v>0</v>
      </c>
      <c r="M117" s="12">
        <f t="shared" si="63"/>
        <v>0</v>
      </c>
      <c r="N117" s="31">
        <f t="shared" si="64"/>
        <v>26</v>
      </c>
      <c r="O117">
        <f t="shared" si="65"/>
        <v>3122</v>
      </c>
      <c r="P117" s="32">
        <v>0</v>
      </c>
      <c r="Q117" s="32">
        <f t="shared" si="66"/>
        <v>3122</v>
      </c>
      <c r="R117" s="32">
        <v>0</v>
      </c>
      <c r="S117" s="33" t="e">
        <f t="shared" si="67"/>
        <v>#NUM!</v>
      </c>
      <c r="T117" s="32">
        <v>0</v>
      </c>
      <c r="U117" s="33" t="e">
        <f t="shared" si="68"/>
        <v>#NUM!</v>
      </c>
      <c r="V117" s="32">
        <f t="shared" si="69"/>
        <v>3808</v>
      </c>
      <c r="W117" s="33">
        <f t="shared" si="70"/>
        <v>3808</v>
      </c>
    </row>
    <row r="118" spans="2:23" ht="15" customHeight="1" x14ac:dyDescent="0.2">
      <c r="B118" s="6">
        <v>11</v>
      </c>
      <c r="C118" s="7" t="s">
        <v>257</v>
      </c>
      <c r="D118" s="36" t="s">
        <v>91</v>
      </c>
      <c r="E118" s="9">
        <v>9.4700000000000006</v>
      </c>
      <c r="F118" s="10">
        <f t="shared" si="59"/>
        <v>62</v>
      </c>
      <c r="G118" s="38">
        <v>285</v>
      </c>
      <c r="H118" s="12">
        <f t="shared" si="60"/>
        <v>57</v>
      </c>
      <c r="I118" s="11">
        <v>16.05</v>
      </c>
      <c r="J118" s="12">
        <f t="shared" si="61"/>
        <v>53</v>
      </c>
      <c r="K118" s="11">
        <v>63.58</v>
      </c>
      <c r="L118" s="12">
        <f t="shared" si="62"/>
        <v>126</v>
      </c>
      <c r="M118" s="12">
        <f t="shared" si="63"/>
        <v>298</v>
      </c>
      <c r="N118" s="31">
        <f t="shared" si="64"/>
        <v>10</v>
      </c>
      <c r="O118">
        <f t="shared" si="65"/>
        <v>62</v>
      </c>
      <c r="P118" s="32">
        <v>0</v>
      </c>
      <c r="Q118" s="32">
        <f t="shared" si="66"/>
        <v>62</v>
      </c>
      <c r="R118" s="32">
        <v>0</v>
      </c>
      <c r="S118" s="33">
        <f t="shared" si="67"/>
        <v>57</v>
      </c>
      <c r="T118" s="32">
        <v>0</v>
      </c>
      <c r="U118" s="33">
        <f t="shared" si="68"/>
        <v>53</v>
      </c>
      <c r="V118" s="32">
        <f t="shared" si="69"/>
        <v>126</v>
      </c>
      <c r="W118" s="33">
        <f t="shared" si="70"/>
        <v>126</v>
      </c>
    </row>
    <row r="119" spans="2:23" ht="15" customHeight="1" x14ac:dyDescent="0.2">
      <c r="B119" s="13">
        <v>12</v>
      </c>
      <c r="C119" s="37" t="s">
        <v>258</v>
      </c>
      <c r="D119" s="8" t="s">
        <v>106</v>
      </c>
      <c r="E119" s="9"/>
      <c r="F119" s="10">
        <f t="shared" si="59"/>
        <v>0</v>
      </c>
      <c r="G119" s="38"/>
      <c r="H119" s="12">
        <f t="shared" si="60"/>
        <v>0</v>
      </c>
      <c r="I119" s="11"/>
      <c r="J119" s="12">
        <f t="shared" si="61"/>
        <v>0</v>
      </c>
      <c r="K119" s="11"/>
      <c r="L119" s="12">
        <f t="shared" si="62"/>
        <v>0</v>
      </c>
      <c r="M119" s="12">
        <f t="shared" si="63"/>
        <v>0</v>
      </c>
      <c r="N119" s="31">
        <f t="shared" si="64"/>
        <v>26</v>
      </c>
      <c r="O119">
        <f t="shared" si="65"/>
        <v>3122</v>
      </c>
      <c r="P119" s="32">
        <v>0</v>
      </c>
      <c r="Q119" s="32">
        <f t="shared" si="66"/>
        <v>3122</v>
      </c>
      <c r="R119" s="32">
        <v>0</v>
      </c>
      <c r="S119" s="33" t="e">
        <f t="shared" si="67"/>
        <v>#NUM!</v>
      </c>
      <c r="T119" s="32">
        <v>0</v>
      </c>
      <c r="U119" s="33" t="e">
        <f t="shared" si="68"/>
        <v>#NUM!</v>
      </c>
      <c r="V119" s="32">
        <f t="shared" si="69"/>
        <v>3808</v>
      </c>
      <c r="W119" s="33">
        <f t="shared" si="70"/>
        <v>3808</v>
      </c>
    </row>
    <row r="120" spans="2:23" ht="15" customHeight="1" x14ac:dyDescent="0.2">
      <c r="B120" s="6">
        <v>13</v>
      </c>
      <c r="C120" s="7" t="s">
        <v>259</v>
      </c>
      <c r="D120" s="8" t="s">
        <v>106</v>
      </c>
      <c r="E120" s="9">
        <v>9.0299999999999994</v>
      </c>
      <c r="F120" s="10">
        <f t="shared" si="59"/>
        <v>108</v>
      </c>
      <c r="G120" s="38">
        <v>324</v>
      </c>
      <c r="H120" s="12">
        <f t="shared" si="60"/>
        <v>104</v>
      </c>
      <c r="I120" s="11">
        <v>24.14</v>
      </c>
      <c r="J120" s="12">
        <f t="shared" si="61"/>
        <v>113</v>
      </c>
      <c r="K120" s="11">
        <v>66.89</v>
      </c>
      <c r="L120" s="12">
        <f t="shared" si="62"/>
        <v>67</v>
      </c>
      <c r="M120" s="12">
        <f t="shared" si="63"/>
        <v>392</v>
      </c>
      <c r="N120" s="31">
        <f t="shared" si="64"/>
        <v>7</v>
      </c>
      <c r="O120">
        <f t="shared" si="65"/>
        <v>108</v>
      </c>
      <c r="P120" s="32">
        <v>0</v>
      </c>
      <c r="Q120" s="32">
        <f t="shared" si="66"/>
        <v>108</v>
      </c>
      <c r="R120" s="32">
        <v>0</v>
      </c>
      <c r="S120" s="33">
        <f t="shared" si="67"/>
        <v>104</v>
      </c>
      <c r="T120" s="32">
        <v>0</v>
      </c>
      <c r="U120" s="33">
        <f t="shared" si="68"/>
        <v>113</v>
      </c>
      <c r="V120" s="32">
        <f t="shared" si="69"/>
        <v>67</v>
      </c>
      <c r="W120" s="33">
        <f t="shared" si="70"/>
        <v>67</v>
      </c>
    </row>
    <row r="121" spans="2:23" ht="15" customHeight="1" x14ac:dyDescent="0.25">
      <c r="B121" s="13">
        <v>14</v>
      </c>
      <c r="C121" s="14" t="s">
        <v>260</v>
      </c>
      <c r="D121" s="8" t="s">
        <v>106</v>
      </c>
      <c r="E121" s="9">
        <v>9.48</v>
      </c>
      <c r="F121" s="10">
        <f t="shared" si="59"/>
        <v>61</v>
      </c>
      <c r="G121" s="38">
        <v>306</v>
      </c>
      <c r="H121" s="12">
        <f t="shared" si="60"/>
        <v>81</v>
      </c>
      <c r="I121" s="11">
        <v>18.63</v>
      </c>
      <c r="J121" s="12">
        <f t="shared" si="61"/>
        <v>71</v>
      </c>
      <c r="K121" s="11">
        <v>80.739999999999995</v>
      </c>
      <c r="L121" s="12">
        <f t="shared" si="62"/>
        <v>0</v>
      </c>
      <c r="M121" s="12">
        <f t="shared" si="63"/>
        <v>213</v>
      </c>
      <c r="N121" s="31">
        <f t="shared" si="64"/>
        <v>13</v>
      </c>
      <c r="O121">
        <f t="shared" si="65"/>
        <v>61</v>
      </c>
      <c r="P121" s="32">
        <v>0</v>
      </c>
      <c r="Q121" s="32">
        <f t="shared" si="66"/>
        <v>61</v>
      </c>
      <c r="R121" s="32">
        <v>0</v>
      </c>
      <c r="S121" s="33">
        <f t="shared" si="67"/>
        <v>81</v>
      </c>
      <c r="T121" s="32">
        <v>0</v>
      </c>
      <c r="U121" s="33">
        <f t="shared" si="68"/>
        <v>71</v>
      </c>
      <c r="V121" s="32">
        <f t="shared" si="69"/>
        <v>0</v>
      </c>
      <c r="W121" s="33" t="e">
        <f t="shared" si="70"/>
        <v>#NUM!</v>
      </c>
    </row>
    <row r="122" spans="2:23" ht="15" customHeight="1" x14ac:dyDescent="0.2">
      <c r="B122" s="6">
        <v>15</v>
      </c>
      <c r="C122" s="15" t="s">
        <v>261</v>
      </c>
      <c r="D122" s="8" t="s">
        <v>106</v>
      </c>
      <c r="E122" s="9"/>
      <c r="F122" s="10">
        <f t="shared" si="59"/>
        <v>0</v>
      </c>
      <c r="G122" s="38"/>
      <c r="H122" s="12">
        <f t="shared" si="60"/>
        <v>0</v>
      </c>
      <c r="I122" s="11"/>
      <c r="J122" s="12">
        <f t="shared" si="61"/>
        <v>0</v>
      </c>
      <c r="K122" s="11"/>
      <c r="L122" s="12">
        <f t="shared" si="62"/>
        <v>0</v>
      </c>
      <c r="M122" s="12">
        <f t="shared" si="63"/>
        <v>0</v>
      </c>
      <c r="N122" s="31">
        <f t="shared" si="64"/>
        <v>26</v>
      </c>
      <c r="O122">
        <f t="shared" si="65"/>
        <v>3122</v>
      </c>
      <c r="P122" s="32">
        <v>0</v>
      </c>
      <c r="Q122" s="32">
        <f t="shared" si="66"/>
        <v>3122</v>
      </c>
      <c r="R122" s="32">
        <v>0</v>
      </c>
      <c r="S122" s="33" t="e">
        <f t="shared" si="67"/>
        <v>#NUM!</v>
      </c>
      <c r="T122" s="32">
        <v>0</v>
      </c>
      <c r="U122" s="33" t="e">
        <f t="shared" si="68"/>
        <v>#NUM!</v>
      </c>
      <c r="V122" s="32">
        <f t="shared" si="69"/>
        <v>3808</v>
      </c>
      <c r="W122" s="33">
        <f t="shared" si="70"/>
        <v>3808</v>
      </c>
    </row>
    <row r="123" spans="2:23" ht="15" customHeight="1" x14ac:dyDescent="0.2">
      <c r="B123" s="13">
        <v>16</v>
      </c>
      <c r="C123" s="7" t="s">
        <v>262</v>
      </c>
      <c r="D123" s="8" t="s">
        <v>106</v>
      </c>
      <c r="E123" s="9"/>
      <c r="F123" s="10">
        <f t="shared" si="59"/>
        <v>0</v>
      </c>
      <c r="G123" s="38"/>
      <c r="H123" s="12">
        <f t="shared" si="60"/>
        <v>0</v>
      </c>
      <c r="I123" s="11"/>
      <c r="J123" s="12">
        <f t="shared" si="61"/>
        <v>0</v>
      </c>
      <c r="K123" s="11"/>
      <c r="L123" s="12">
        <f t="shared" si="62"/>
        <v>0</v>
      </c>
      <c r="M123" s="12">
        <f t="shared" si="63"/>
        <v>0</v>
      </c>
      <c r="N123" s="31">
        <f t="shared" si="64"/>
        <v>26</v>
      </c>
      <c r="O123">
        <f t="shared" si="65"/>
        <v>3122</v>
      </c>
      <c r="P123" s="32">
        <v>0</v>
      </c>
      <c r="Q123" s="32">
        <f t="shared" si="66"/>
        <v>3122</v>
      </c>
      <c r="R123" s="32">
        <v>0</v>
      </c>
      <c r="S123" s="33" t="e">
        <f t="shared" si="67"/>
        <v>#NUM!</v>
      </c>
      <c r="T123" s="32">
        <v>0</v>
      </c>
      <c r="U123" s="33" t="e">
        <f t="shared" si="68"/>
        <v>#NUM!</v>
      </c>
      <c r="V123" s="32">
        <f t="shared" si="69"/>
        <v>3808</v>
      </c>
      <c r="W123" s="33">
        <f t="shared" si="70"/>
        <v>3808</v>
      </c>
    </row>
    <row r="124" spans="2:23" ht="15" customHeight="1" x14ac:dyDescent="0.2">
      <c r="B124" s="6">
        <v>17</v>
      </c>
      <c r="C124" s="7" t="s">
        <v>263</v>
      </c>
      <c r="D124" s="8" t="s">
        <v>106</v>
      </c>
      <c r="E124" s="9"/>
      <c r="F124" s="10">
        <f t="shared" si="59"/>
        <v>0</v>
      </c>
      <c r="G124" s="38"/>
      <c r="H124" s="12">
        <f t="shared" si="60"/>
        <v>0</v>
      </c>
      <c r="I124" s="11"/>
      <c r="J124" s="12">
        <f t="shared" si="61"/>
        <v>0</v>
      </c>
      <c r="K124" s="11"/>
      <c r="L124" s="12">
        <f t="shared" si="62"/>
        <v>0</v>
      </c>
      <c r="M124" s="12">
        <f t="shared" si="63"/>
        <v>0</v>
      </c>
      <c r="N124" s="31">
        <f t="shared" si="64"/>
        <v>26</v>
      </c>
      <c r="O124">
        <f t="shared" si="65"/>
        <v>3122</v>
      </c>
      <c r="P124" s="32">
        <v>0</v>
      </c>
      <c r="Q124" s="32">
        <f t="shared" si="66"/>
        <v>3122</v>
      </c>
      <c r="R124" s="32">
        <v>0</v>
      </c>
      <c r="S124" s="33" t="e">
        <f t="shared" si="67"/>
        <v>#NUM!</v>
      </c>
      <c r="T124" s="32">
        <v>0</v>
      </c>
      <c r="U124" s="33" t="e">
        <f t="shared" si="68"/>
        <v>#NUM!</v>
      </c>
      <c r="V124" s="32">
        <f t="shared" si="69"/>
        <v>3808</v>
      </c>
      <c r="W124" s="33">
        <f t="shared" si="70"/>
        <v>3808</v>
      </c>
    </row>
    <row r="125" spans="2:23" ht="15" customHeight="1" x14ac:dyDescent="0.2">
      <c r="B125" s="13">
        <v>18</v>
      </c>
      <c r="C125" s="7" t="s">
        <v>264</v>
      </c>
      <c r="D125" s="8" t="s">
        <v>106</v>
      </c>
      <c r="E125" s="9">
        <v>8.2799999999999994</v>
      </c>
      <c r="F125" s="10">
        <f t="shared" si="59"/>
        <v>211</v>
      </c>
      <c r="G125" s="38">
        <v>298</v>
      </c>
      <c r="H125" s="12">
        <f t="shared" si="60"/>
        <v>72</v>
      </c>
      <c r="I125" s="11">
        <v>22.51</v>
      </c>
      <c r="J125" s="12">
        <f t="shared" si="61"/>
        <v>101</v>
      </c>
      <c r="K125" s="11">
        <v>57.34</v>
      </c>
      <c r="L125" s="12">
        <f t="shared" si="62"/>
        <v>277</v>
      </c>
      <c r="M125" s="12">
        <f t="shared" si="63"/>
        <v>661</v>
      </c>
      <c r="N125" s="31">
        <f t="shared" si="64"/>
        <v>3</v>
      </c>
      <c r="O125">
        <f t="shared" si="65"/>
        <v>211</v>
      </c>
      <c r="P125" s="32">
        <v>0</v>
      </c>
      <c r="Q125" s="32">
        <f t="shared" si="66"/>
        <v>211</v>
      </c>
      <c r="R125" s="32">
        <v>0</v>
      </c>
      <c r="S125" s="33">
        <f t="shared" si="67"/>
        <v>72</v>
      </c>
      <c r="T125" s="32">
        <v>0</v>
      </c>
      <c r="U125" s="33">
        <f t="shared" si="68"/>
        <v>101</v>
      </c>
      <c r="V125" s="32">
        <f t="shared" si="69"/>
        <v>277</v>
      </c>
      <c r="W125" s="33">
        <f t="shared" si="70"/>
        <v>277</v>
      </c>
    </row>
    <row r="126" spans="2:23" ht="15" customHeight="1" x14ac:dyDescent="0.2">
      <c r="B126" s="6">
        <v>19</v>
      </c>
      <c r="C126" s="7" t="s">
        <v>265</v>
      </c>
      <c r="D126" s="8" t="s">
        <v>106</v>
      </c>
      <c r="E126" s="9"/>
      <c r="F126" s="10">
        <f t="shared" si="59"/>
        <v>0</v>
      </c>
      <c r="G126" s="38"/>
      <c r="H126" s="12">
        <f t="shared" si="60"/>
        <v>0</v>
      </c>
      <c r="I126" s="11"/>
      <c r="J126" s="12">
        <f t="shared" si="61"/>
        <v>0</v>
      </c>
      <c r="K126" s="11"/>
      <c r="L126" s="12">
        <f t="shared" si="62"/>
        <v>0</v>
      </c>
      <c r="M126" s="12">
        <f t="shared" si="63"/>
        <v>0</v>
      </c>
      <c r="N126" s="31">
        <f t="shared" si="64"/>
        <v>26</v>
      </c>
      <c r="O126">
        <f t="shared" si="65"/>
        <v>3122</v>
      </c>
      <c r="P126" s="32">
        <v>0</v>
      </c>
      <c r="Q126" s="32">
        <f t="shared" si="66"/>
        <v>3122</v>
      </c>
      <c r="R126" s="32">
        <v>0</v>
      </c>
      <c r="S126" s="33" t="e">
        <f t="shared" si="67"/>
        <v>#NUM!</v>
      </c>
      <c r="T126" s="32">
        <v>0</v>
      </c>
      <c r="U126" s="33" t="e">
        <f t="shared" si="68"/>
        <v>#NUM!</v>
      </c>
      <c r="V126" s="32">
        <f t="shared" si="69"/>
        <v>3808</v>
      </c>
      <c r="W126" s="33">
        <f t="shared" si="70"/>
        <v>3808</v>
      </c>
    </row>
    <row r="127" spans="2:23" ht="15" customHeight="1" x14ac:dyDescent="0.2">
      <c r="B127" s="13">
        <v>20</v>
      </c>
      <c r="C127" s="7" t="s">
        <v>266</v>
      </c>
      <c r="D127" s="8" t="s">
        <v>106</v>
      </c>
      <c r="E127" s="9"/>
      <c r="F127" s="10">
        <f t="shared" si="59"/>
        <v>0</v>
      </c>
      <c r="G127" s="38"/>
      <c r="H127" s="12">
        <f t="shared" si="60"/>
        <v>0</v>
      </c>
      <c r="I127" s="11"/>
      <c r="J127" s="12">
        <f t="shared" si="61"/>
        <v>0</v>
      </c>
      <c r="K127" s="11"/>
      <c r="L127" s="12">
        <f t="shared" si="62"/>
        <v>0</v>
      </c>
      <c r="M127" s="12">
        <f t="shared" si="63"/>
        <v>0</v>
      </c>
      <c r="N127" s="31">
        <f t="shared" si="64"/>
        <v>26</v>
      </c>
      <c r="O127">
        <f t="shared" si="65"/>
        <v>3122</v>
      </c>
      <c r="P127" s="32">
        <v>0</v>
      </c>
      <c r="Q127" s="32">
        <f t="shared" si="66"/>
        <v>3122</v>
      </c>
      <c r="R127" s="32">
        <v>0</v>
      </c>
      <c r="S127" s="33" t="e">
        <f t="shared" si="67"/>
        <v>#NUM!</v>
      </c>
      <c r="T127" s="32">
        <v>0</v>
      </c>
      <c r="U127" s="33" t="e">
        <f t="shared" si="68"/>
        <v>#NUM!</v>
      </c>
      <c r="V127" s="32">
        <f t="shared" si="69"/>
        <v>3808</v>
      </c>
      <c r="W127" s="33">
        <f t="shared" si="70"/>
        <v>3808</v>
      </c>
    </row>
    <row r="128" spans="2:23" ht="15" customHeight="1" x14ac:dyDescent="0.2">
      <c r="B128" s="6">
        <v>21</v>
      </c>
      <c r="C128" s="15" t="s">
        <v>267</v>
      </c>
      <c r="D128" s="8" t="s">
        <v>106</v>
      </c>
      <c r="E128" s="9">
        <v>9.02</v>
      </c>
      <c r="F128" s="10">
        <f t="shared" si="59"/>
        <v>109</v>
      </c>
      <c r="G128" s="38">
        <v>272</v>
      </c>
      <c r="H128" s="12">
        <f t="shared" si="60"/>
        <v>43</v>
      </c>
      <c r="I128" s="11">
        <v>14.67</v>
      </c>
      <c r="J128" s="12">
        <f t="shared" si="61"/>
        <v>43</v>
      </c>
      <c r="K128" s="11">
        <v>61.94</v>
      </c>
      <c r="L128" s="12">
        <f t="shared" si="62"/>
        <v>160</v>
      </c>
      <c r="M128" s="12">
        <f t="shared" si="63"/>
        <v>355</v>
      </c>
      <c r="N128" s="31">
        <f t="shared" si="64"/>
        <v>9</v>
      </c>
      <c r="O128">
        <f t="shared" si="65"/>
        <v>109</v>
      </c>
      <c r="P128" s="32">
        <v>0</v>
      </c>
      <c r="Q128" s="32">
        <f t="shared" si="66"/>
        <v>109</v>
      </c>
      <c r="R128" s="32">
        <v>0</v>
      </c>
      <c r="S128" s="33">
        <f t="shared" si="67"/>
        <v>43</v>
      </c>
      <c r="T128" s="32">
        <v>0</v>
      </c>
      <c r="U128" s="33">
        <f t="shared" si="68"/>
        <v>43</v>
      </c>
      <c r="V128" s="32">
        <f t="shared" si="69"/>
        <v>160</v>
      </c>
      <c r="W128" s="33">
        <f t="shared" si="70"/>
        <v>160</v>
      </c>
    </row>
    <row r="129" spans="2:23" ht="15" customHeight="1" x14ac:dyDescent="0.2">
      <c r="B129" s="13">
        <v>22</v>
      </c>
      <c r="C129" s="7" t="s">
        <v>268</v>
      </c>
      <c r="D129" s="8" t="s">
        <v>106</v>
      </c>
      <c r="E129" s="9">
        <v>9.0299999999999994</v>
      </c>
      <c r="F129" s="10">
        <f t="shared" si="59"/>
        <v>108</v>
      </c>
      <c r="G129" s="38">
        <v>278</v>
      </c>
      <c r="H129" s="12">
        <f t="shared" si="60"/>
        <v>49</v>
      </c>
      <c r="I129" s="11">
        <v>10.47</v>
      </c>
      <c r="J129" s="12">
        <f t="shared" si="61"/>
        <v>14</v>
      </c>
      <c r="K129" s="11">
        <v>60.31</v>
      </c>
      <c r="L129" s="12">
        <f t="shared" si="62"/>
        <v>199</v>
      </c>
      <c r="M129" s="12">
        <f t="shared" si="63"/>
        <v>370</v>
      </c>
      <c r="N129" s="31">
        <f t="shared" si="64"/>
        <v>8</v>
      </c>
      <c r="O129">
        <f t="shared" si="65"/>
        <v>108</v>
      </c>
      <c r="P129" s="32">
        <v>0</v>
      </c>
      <c r="Q129" s="32">
        <f t="shared" si="66"/>
        <v>108</v>
      </c>
      <c r="R129" s="32">
        <v>0</v>
      </c>
      <c r="S129" s="33">
        <f t="shared" si="67"/>
        <v>49</v>
      </c>
      <c r="T129" s="32">
        <v>0</v>
      </c>
      <c r="U129" s="33">
        <f t="shared" si="68"/>
        <v>14</v>
      </c>
      <c r="V129" s="32">
        <f t="shared" si="69"/>
        <v>199</v>
      </c>
      <c r="W129" s="33">
        <f t="shared" si="70"/>
        <v>199</v>
      </c>
    </row>
    <row r="130" spans="2:23" ht="15" customHeight="1" x14ac:dyDescent="0.2">
      <c r="B130" s="6">
        <v>23</v>
      </c>
      <c r="C130" s="7" t="s">
        <v>269</v>
      </c>
      <c r="D130" s="8" t="s">
        <v>106</v>
      </c>
      <c r="E130" s="9"/>
      <c r="F130" s="10">
        <f t="shared" si="59"/>
        <v>0</v>
      </c>
      <c r="G130" s="38"/>
      <c r="H130" s="12">
        <f t="shared" si="60"/>
        <v>0</v>
      </c>
      <c r="I130" s="11"/>
      <c r="J130" s="12">
        <f t="shared" si="61"/>
        <v>0</v>
      </c>
      <c r="K130" s="11"/>
      <c r="L130" s="12">
        <f t="shared" si="62"/>
        <v>0</v>
      </c>
      <c r="M130" s="12">
        <f t="shared" si="63"/>
        <v>0</v>
      </c>
      <c r="N130" s="31">
        <f t="shared" si="64"/>
        <v>26</v>
      </c>
      <c r="O130">
        <f t="shared" si="65"/>
        <v>3122</v>
      </c>
      <c r="P130" s="32">
        <v>0</v>
      </c>
      <c r="Q130" s="32">
        <f t="shared" si="66"/>
        <v>3122</v>
      </c>
      <c r="R130" s="32">
        <v>0</v>
      </c>
      <c r="S130" s="33" t="e">
        <f t="shared" si="67"/>
        <v>#NUM!</v>
      </c>
      <c r="T130" s="32">
        <v>0</v>
      </c>
      <c r="U130" s="33" t="e">
        <f t="shared" si="68"/>
        <v>#NUM!</v>
      </c>
      <c r="V130" s="32">
        <f t="shared" si="69"/>
        <v>3808</v>
      </c>
      <c r="W130" s="33">
        <f t="shared" si="70"/>
        <v>3808</v>
      </c>
    </row>
    <row r="131" spans="2:23" ht="15" customHeight="1" x14ac:dyDescent="0.2">
      <c r="B131" s="13">
        <v>24</v>
      </c>
      <c r="C131" s="7" t="s">
        <v>270</v>
      </c>
      <c r="D131" s="8" t="s">
        <v>106</v>
      </c>
      <c r="E131" s="9">
        <v>11.02</v>
      </c>
      <c r="F131" s="10">
        <f t="shared" si="59"/>
        <v>0</v>
      </c>
      <c r="G131" s="38">
        <v>171</v>
      </c>
      <c r="H131" s="12">
        <f t="shared" si="60"/>
        <v>0</v>
      </c>
      <c r="I131" s="11">
        <v>12.94</v>
      </c>
      <c r="J131" s="12">
        <f t="shared" si="61"/>
        <v>31</v>
      </c>
      <c r="K131" s="11">
        <v>99.39</v>
      </c>
      <c r="L131" s="12">
        <f t="shared" si="62"/>
        <v>0</v>
      </c>
      <c r="M131" s="12">
        <f t="shared" si="63"/>
        <v>31</v>
      </c>
      <c r="N131" s="31">
        <f t="shared" si="64"/>
        <v>25</v>
      </c>
      <c r="O131">
        <f t="shared" si="65"/>
        <v>0</v>
      </c>
      <c r="P131" s="32">
        <v>0</v>
      </c>
      <c r="Q131" s="32" t="e">
        <f t="shared" si="66"/>
        <v>#NUM!</v>
      </c>
      <c r="R131" s="32">
        <v>0</v>
      </c>
      <c r="S131" s="33" t="e">
        <f t="shared" si="67"/>
        <v>#NUM!</v>
      </c>
      <c r="T131" s="32">
        <v>0</v>
      </c>
      <c r="U131" s="33">
        <f t="shared" si="68"/>
        <v>31</v>
      </c>
      <c r="V131" s="32">
        <f t="shared" si="69"/>
        <v>0</v>
      </c>
      <c r="W131" s="33" t="e">
        <f t="shared" si="70"/>
        <v>#NUM!</v>
      </c>
    </row>
    <row r="132" spans="2:23" ht="15" customHeight="1" x14ac:dyDescent="0.2">
      <c r="B132" s="6">
        <v>25</v>
      </c>
      <c r="C132" s="7" t="s">
        <v>271</v>
      </c>
      <c r="D132" s="8" t="s">
        <v>315</v>
      </c>
      <c r="E132" s="9">
        <v>8.52</v>
      </c>
      <c r="F132" s="10">
        <f t="shared" si="59"/>
        <v>175</v>
      </c>
      <c r="G132" s="38">
        <v>352</v>
      </c>
      <c r="H132" s="12">
        <f t="shared" si="60"/>
        <v>143</v>
      </c>
      <c r="I132" s="11">
        <v>30.5</v>
      </c>
      <c r="J132" s="12">
        <f t="shared" si="61"/>
        <v>163</v>
      </c>
      <c r="K132" s="11">
        <v>51.32</v>
      </c>
      <c r="L132" s="12">
        <f t="shared" si="62"/>
        <v>472</v>
      </c>
      <c r="M132" s="12">
        <f t="shared" si="63"/>
        <v>953</v>
      </c>
      <c r="N132" s="31">
        <f t="shared" si="64"/>
        <v>1</v>
      </c>
      <c r="O132">
        <f t="shared" si="65"/>
        <v>175</v>
      </c>
      <c r="P132" s="32">
        <v>0</v>
      </c>
      <c r="Q132" s="32">
        <f t="shared" si="66"/>
        <v>175</v>
      </c>
      <c r="R132" s="32">
        <v>0</v>
      </c>
      <c r="S132" s="33">
        <f t="shared" si="67"/>
        <v>143</v>
      </c>
      <c r="T132" s="32">
        <v>0</v>
      </c>
      <c r="U132" s="33">
        <f t="shared" si="68"/>
        <v>163</v>
      </c>
      <c r="V132" s="32">
        <f t="shared" si="69"/>
        <v>472</v>
      </c>
      <c r="W132" s="33">
        <f t="shared" si="70"/>
        <v>472</v>
      </c>
    </row>
    <row r="133" spans="2:23" ht="15" customHeight="1" x14ac:dyDescent="0.2">
      <c r="B133" s="13">
        <v>26</v>
      </c>
      <c r="C133" s="7" t="s">
        <v>272</v>
      </c>
      <c r="D133" s="8" t="s">
        <v>315</v>
      </c>
      <c r="E133" s="9">
        <v>9.59</v>
      </c>
      <c r="F133" s="10">
        <f t="shared" si="59"/>
        <v>51</v>
      </c>
      <c r="G133" s="38">
        <v>268</v>
      </c>
      <c r="H133" s="12">
        <f t="shared" si="60"/>
        <v>39</v>
      </c>
      <c r="I133" s="11">
        <v>20.59</v>
      </c>
      <c r="J133" s="12">
        <f t="shared" si="61"/>
        <v>86</v>
      </c>
      <c r="K133" s="11">
        <v>65.59</v>
      </c>
      <c r="L133" s="12">
        <f t="shared" si="62"/>
        <v>88</v>
      </c>
      <c r="M133" s="12">
        <f t="shared" si="63"/>
        <v>264</v>
      </c>
      <c r="N133" s="31">
        <f t="shared" si="64"/>
        <v>11</v>
      </c>
      <c r="O133">
        <f t="shared" si="65"/>
        <v>51</v>
      </c>
      <c r="P133" s="32">
        <v>0</v>
      </c>
      <c r="Q133" s="32">
        <f t="shared" si="66"/>
        <v>51</v>
      </c>
      <c r="R133" s="32">
        <v>0</v>
      </c>
      <c r="S133" s="33">
        <f t="shared" si="67"/>
        <v>39</v>
      </c>
      <c r="T133" s="32">
        <v>0</v>
      </c>
      <c r="U133" s="33">
        <f t="shared" si="68"/>
        <v>86</v>
      </c>
      <c r="V133" s="32">
        <f t="shared" si="69"/>
        <v>88</v>
      </c>
      <c r="W133" s="33">
        <f t="shared" si="70"/>
        <v>88</v>
      </c>
    </row>
    <row r="134" spans="2:23" ht="15" customHeight="1" x14ac:dyDescent="0.2">
      <c r="B134" s="6">
        <v>27</v>
      </c>
      <c r="C134" s="7" t="s">
        <v>273</v>
      </c>
      <c r="D134" s="8" t="s">
        <v>315</v>
      </c>
      <c r="E134" s="9">
        <v>8.3699999999999992</v>
      </c>
      <c r="F134" s="10">
        <f t="shared" si="59"/>
        <v>197</v>
      </c>
      <c r="G134" s="38">
        <v>335</v>
      </c>
      <c r="H134" s="12">
        <f t="shared" si="60"/>
        <v>119</v>
      </c>
      <c r="I134" s="11">
        <v>28.63</v>
      </c>
      <c r="J134" s="12">
        <f t="shared" si="61"/>
        <v>148</v>
      </c>
      <c r="K134" s="11"/>
      <c r="L134" s="12">
        <f t="shared" si="62"/>
        <v>0</v>
      </c>
      <c r="M134" s="12">
        <f t="shared" si="63"/>
        <v>464</v>
      </c>
      <c r="N134" s="31">
        <f t="shared" si="64"/>
        <v>5</v>
      </c>
      <c r="O134">
        <f t="shared" si="65"/>
        <v>197</v>
      </c>
      <c r="P134" s="32">
        <v>0</v>
      </c>
      <c r="Q134" s="32">
        <f t="shared" si="66"/>
        <v>197</v>
      </c>
      <c r="R134" s="32">
        <v>0</v>
      </c>
      <c r="S134" s="33">
        <f t="shared" si="67"/>
        <v>119</v>
      </c>
      <c r="T134" s="32">
        <v>0</v>
      </c>
      <c r="U134" s="33">
        <f t="shared" si="68"/>
        <v>148</v>
      </c>
      <c r="V134" s="32">
        <f t="shared" si="69"/>
        <v>3808</v>
      </c>
      <c r="W134" s="33">
        <f t="shared" si="70"/>
        <v>3808</v>
      </c>
    </row>
    <row r="135" spans="2:23" ht="15" customHeight="1" x14ac:dyDescent="0.2">
      <c r="B135" s="13">
        <v>28</v>
      </c>
      <c r="C135" s="7" t="s">
        <v>274</v>
      </c>
      <c r="D135" s="8" t="s">
        <v>315</v>
      </c>
      <c r="E135" s="9">
        <v>10.28</v>
      </c>
      <c r="F135" s="10">
        <f t="shared" si="59"/>
        <v>8</v>
      </c>
      <c r="G135" s="38">
        <v>331</v>
      </c>
      <c r="H135" s="12">
        <f t="shared" si="60"/>
        <v>114</v>
      </c>
      <c r="I135" s="11">
        <v>18.18</v>
      </c>
      <c r="J135" s="12">
        <f t="shared" si="61"/>
        <v>68</v>
      </c>
      <c r="K135" s="11">
        <v>79.34</v>
      </c>
      <c r="L135" s="12">
        <f t="shared" si="62"/>
        <v>0</v>
      </c>
      <c r="M135" s="12">
        <f t="shared" si="63"/>
        <v>190</v>
      </c>
      <c r="N135" s="31">
        <f t="shared" si="64"/>
        <v>15</v>
      </c>
      <c r="O135">
        <f t="shared" si="65"/>
        <v>8</v>
      </c>
      <c r="P135" s="32">
        <v>0</v>
      </c>
      <c r="Q135" s="32">
        <f t="shared" si="66"/>
        <v>8</v>
      </c>
      <c r="R135" s="32">
        <v>0</v>
      </c>
      <c r="S135" s="33">
        <f t="shared" si="67"/>
        <v>114</v>
      </c>
      <c r="T135" s="32">
        <v>0</v>
      </c>
      <c r="U135" s="33">
        <f t="shared" si="68"/>
        <v>68</v>
      </c>
      <c r="V135" s="32">
        <f t="shared" si="69"/>
        <v>0</v>
      </c>
      <c r="W135" s="33" t="e">
        <f t="shared" si="70"/>
        <v>#NUM!</v>
      </c>
    </row>
    <row r="136" spans="2:23" ht="15" customHeight="1" x14ac:dyDescent="0.2">
      <c r="B136" s="6">
        <v>29</v>
      </c>
      <c r="C136" s="7" t="s">
        <v>275</v>
      </c>
      <c r="D136" s="8" t="s">
        <v>315</v>
      </c>
      <c r="E136" s="9"/>
      <c r="F136" s="10">
        <f t="shared" si="59"/>
        <v>0</v>
      </c>
      <c r="G136" s="38"/>
      <c r="H136" s="12">
        <f t="shared" si="60"/>
        <v>0</v>
      </c>
      <c r="I136" s="11">
        <v>32.76</v>
      </c>
      <c r="J136" s="12">
        <f t="shared" si="61"/>
        <v>182</v>
      </c>
      <c r="K136" s="11"/>
      <c r="L136" s="12">
        <f t="shared" si="62"/>
        <v>0</v>
      </c>
      <c r="M136" s="12">
        <f t="shared" si="63"/>
        <v>182</v>
      </c>
      <c r="N136" s="31">
        <f t="shared" si="64"/>
        <v>16</v>
      </c>
      <c r="O136">
        <f t="shared" si="65"/>
        <v>3122</v>
      </c>
      <c r="P136" s="32">
        <v>0</v>
      </c>
      <c r="Q136" s="32">
        <f t="shared" si="66"/>
        <v>3122</v>
      </c>
      <c r="R136" s="32">
        <v>0</v>
      </c>
      <c r="S136" s="33" t="e">
        <f t="shared" si="67"/>
        <v>#NUM!</v>
      </c>
      <c r="T136" s="32">
        <v>0</v>
      </c>
      <c r="U136" s="33">
        <f t="shared" si="68"/>
        <v>182</v>
      </c>
      <c r="V136" s="32">
        <f t="shared" si="69"/>
        <v>3808</v>
      </c>
      <c r="W136" s="33">
        <f t="shared" si="70"/>
        <v>3808</v>
      </c>
    </row>
    <row r="137" spans="2:23" ht="15" customHeight="1" x14ac:dyDescent="0.2">
      <c r="B137" s="13">
        <v>30</v>
      </c>
      <c r="C137" s="7" t="s">
        <v>276</v>
      </c>
      <c r="D137" s="8" t="s">
        <v>315</v>
      </c>
      <c r="E137" s="9">
        <v>8.23</v>
      </c>
      <c r="F137" s="10">
        <f t="shared" si="59"/>
        <v>219</v>
      </c>
      <c r="G137" s="38">
        <v>331</v>
      </c>
      <c r="H137" s="12">
        <f t="shared" si="60"/>
        <v>114</v>
      </c>
      <c r="I137" s="11">
        <v>32.979999999999997</v>
      </c>
      <c r="J137" s="12">
        <f t="shared" si="61"/>
        <v>183</v>
      </c>
      <c r="K137" s="11">
        <v>55.24</v>
      </c>
      <c r="L137" s="12">
        <f t="shared" si="62"/>
        <v>340</v>
      </c>
      <c r="M137" s="12">
        <f t="shared" si="63"/>
        <v>856</v>
      </c>
      <c r="N137" s="31">
        <f t="shared" si="64"/>
        <v>2</v>
      </c>
      <c r="O137">
        <f t="shared" si="65"/>
        <v>219</v>
      </c>
      <c r="P137" s="32">
        <v>0</v>
      </c>
      <c r="Q137" s="32">
        <f t="shared" si="66"/>
        <v>219</v>
      </c>
      <c r="R137" s="32">
        <v>0</v>
      </c>
      <c r="S137" s="33">
        <f t="shared" si="67"/>
        <v>114</v>
      </c>
      <c r="T137" s="32">
        <v>0</v>
      </c>
      <c r="U137" s="33">
        <f t="shared" si="68"/>
        <v>183</v>
      </c>
      <c r="V137" s="32">
        <f t="shared" si="69"/>
        <v>340</v>
      </c>
      <c r="W137" s="33">
        <f t="shared" si="70"/>
        <v>340</v>
      </c>
    </row>
    <row r="138" spans="2:23" ht="15" customHeight="1" x14ac:dyDescent="0.2">
      <c r="B138" s="6">
        <v>31</v>
      </c>
      <c r="C138" s="7" t="s">
        <v>277</v>
      </c>
      <c r="D138" s="8" t="s">
        <v>315</v>
      </c>
      <c r="E138" s="9">
        <v>10.199999999999999</v>
      </c>
      <c r="F138" s="10">
        <f t="shared" si="59"/>
        <v>12</v>
      </c>
      <c r="G138" s="38">
        <v>198</v>
      </c>
      <c r="H138" s="12">
        <f t="shared" si="60"/>
        <v>0</v>
      </c>
      <c r="I138" s="11">
        <v>24.97</v>
      </c>
      <c r="J138" s="12">
        <f t="shared" si="61"/>
        <v>120</v>
      </c>
      <c r="K138" s="11"/>
      <c r="L138" s="12">
        <f t="shared" si="62"/>
        <v>0</v>
      </c>
      <c r="M138" s="12">
        <f t="shared" si="63"/>
        <v>132</v>
      </c>
      <c r="N138" s="31">
        <f t="shared" si="64"/>
        <v>20</v>
      </c>
      <c r="O138">
        <f t="shared" si="65"/>
        <v>12</v>
      </c>
      <c r="P138" s="32">
        <v>0</v>
      </c>
      <c r="Q138" s="32">
        <f t="shared" si="66"/>
        <v>12</v>
      </c>
      <c r="R138" s="32">
        <v>0</v>
      </c>
      <c r="S138" s="33" t="e">
        <f t="shared" si="67"/>
        <v>#NUM!</v>
      </c>
      <c r="T138" s="32">
        <v>0</v>
      </c>
      <c r="U138" s="33">
        <f t="shared" si="68"/>
        <v>120</v>
      </c>
      <c r="V138" s="32">
        <f t="shared" si="69"/>
        <v>3808</v>
      </c>
      <c r="W138" s="33">
        <f t="shared" si="70"/>
        <v>3808</v>
      </c>
    </row>
    <row r="139" spans="2:23" ht="15" customHeight="1" x14ac:dyDescent="0.2">
      <c r="B139" s="13">
        <v>32</v>
      </c>
      <c r="C139" s="17" t="s">
        <v>280</v>
      </c>
      <c r="D139" s="8" t="s">
        <v>315</v>
      </c>
      <c r="E139" s="9">
        <v>9.3000000000000007</v>
      </c>
      <c r="F139" s="10">
        <f t="shared" si="59"/>
        <v>78</v>
      </c>
      <c r="G139" s="38"/>
      <c r="H139" s="12">
        <f t="shared" si="60"/>
        <v>0</v>
      </c>
      <c r="I139" s="11">
        <v>20.53</v>
      </c>
      <c r="J139" s="12">
        <f t="shared" si="61"/>
        <v>86</v>
      </c>
      <c r="K139" s="11">
        <v>73.55</v>
      </c>
      <c r="L139" s="12">
        <f t="shared" si="62"/>
        <v>3</v>
      </c>
      <c r="M139" s="12">
        <f t="shared" si="63"/>
        <v>167</v>
      </c>
      <c r="N139" s="31">
        <f t="shared" si="64"/>
        <v>18</v>
      </c>
      <c r="O139">
        <f t="shared" si="65"/>
        <v>78</v>
      </c>
      <c r="P139" s="32">
        <v>0</v>
      </c>
      <c r="Q139" s="32">
        <f t="shared" si="66"/>
        <v>78</v>
      </c>
      <c r="R139" s="32">
        <v>0</v>
      </c>
      <c r="S139" s="33" t="e">
        <f t="shared" si="67"/>
        <v>#NUM!</v>
      </c>
      <c r="T139" s="32">
        <v>0</v>
      </c>
      <c r="U139" s="33">
        <f t="shared" si="68"/>
        <v>86</v>
      </c>
      <c r="V139" s="32">
        <f t="shared" si="69"/>
        <v>3</v>
      </c>
      <c r="W139" s="33">
        <f t="shared" si="70"/>
        <v>3</v>
      </c>
    </row>
    <row r="140" spans="2:23" ht="15" customHeight="1" x14ac:dyDescent="0.2">
      <c r="B140" s="6">
        <v>33</v>
      </c>
      <c r="C140" s="17" t="s">
        <v>278</v>
      </c>
      <c r="D140" s="8" t="s">
        <v>315</v>
      </c>
      <c r="E140" s="9">
        <v>9.1999999999999993</v>
      </c>
      <c r="F140" s="10">
        <f t="shared" si="59"/>
        <v>89</v>
      </c>
      <c r="G140" s="38">
        <v>251</v>
      </c>
      <c r="H140" s="12">
        <f t="shared" si="60"/>
        <v>23</v>
      </c>
      <c r="I140" s="11">
        <v>20.52</v>
      </c>
      <c r="J140" s="12">
        <f t="shared" si="61"/>
        <v>86</v>
      </c>
      <c r="K140" s="11">
        <v>77.34</v>
      </c>
      <c r="L140" s="12">
        <f t="shared" si="62"/>
        <v>0</v>
      </c>
      <c r="M140" s="12">
        <f t="shared" si="63"/>
        <v>198</v>
      </c>
      <c r="N140" s="31">
        <f t="shared" si="64"/>
        <v>14</v>
      </c>
      <c r="O140">
        <f t="shared" si="65"/>
        <v>89</v>
      </c>
      <c r="P140" s="32">
        <v>0</v>
      </c>
      <c r="Q140" s="32">
        <f t="shared" si="66"/>
        <v>89</v>
      </c>
      <c r="R140" s="32">
        <v>0</v>
      </c>
      <c r="S140" s="33">
        <f t="shared" si="67"/>
        <v>23</v>
      </c>
      <c r="T140" s="32">
        <v>0</v>
      </c>
      <c r="U140" s="33">
        <f t="shared" si="68"/>
        <v>86</v>
      </c>
      <c r="V140" s="32">
        <f t="shared" si="69"/>
        <v>0</v>
      </c>
      <c r="W140" s="33" t="e">
        <f t="shared" si="70"/>
        <v>#NUM!</v>
      </c>
    </row>
    <row r="141" spans="2:23" ht="15" customHeight="1" x14ac:dyDescent="0.2">
      <c r="B141" s="13">
        <v>34</v>
      </c>
      <c r="C141" s="7" t="s">
        <v>279</v>
      </c>
      <c r="D141" s="8" t="s">
        <v>315</v>
      </c>
      <c r="E141" s="9">
        <v>10.029999999999999</v>
      </c>
      <c r="F141" s="10">
        <f t="shared" si="59"/>
        <v>20</v>
      </c>
      <c r="G141" s="38">
        <v>207</v>
      </c>
      <c r="H141" s="12">
        <f t="shared" si="60"/>
        <v>0</v>
      </c>
      <c r="I141" s="11">
        <v>14.3</v>
      </c>
      <c r="J141" s="12">
        <f t="shared" si="61"/>
        <v>40</v>
      </c>
      <c r="K141" s="11">
        <v>72.61</v>
      </c>
      <c r="L141" s="12">
        <f t="shared" si="62"/>
        <v>7</v>
      </c>
      <c r="M141" s="12">
        <f t="shared" si="63"/>
        <v>67</v>
      </c>
      <c r="N141" s="31">
        <f t="shared" si="64"/>
        <v>24</v>
      </c>
      <c r="O141">
        <f t="shared" si="65"/>
        <v>20</v>
      </c>
      <c r="P141" s="32">
        <v>0</v>
      </c>
      <c r="Q141" s="32">
        <f t="shared" si="66"/>
        <v>20</v>
      </c>
      <c r="R141" s="32">
        <v>0</v>
      </c>
      <c r="S141" s="33" t="e">
        <f t="shared" si="67"/>
        <v>#NUM!</v>
      </c>
      <c r="T141" s="32">
        <v>0</v>
      </c>
      <c r="U141" s="33">
        <f t="shared" si="68"/>
        <v>40</v>
      </c>
      <c r="V141" s="32">
        <f t="shared" si="69"/>
        <v>7</v>
      </c>
      <c r="W141" s="33">
        <f t="shared" si="70"/>
        <v>7</v>
      </c>
    </row>
    <row r="142" spans="2:23" ht="15" customHeight="1" x14ac:dyDescent="0.25">
      <c r="B142" s="18"/>
      <c r="C142" s="23"/>
      <c r="D142" s="24"/>
      <c r="E142" s="25"/>
      <c r="F142" s="26"/>
      <c r="G142" s="27"/>
      <c r="H142" s="27"/>
      <c r="I142" s="27"/>
      <c r="J142" s="27"/>
      <c r="K142" s="27"/>
      <c r="L142" s="27"/>
      <c r="M142" s="27"/>
      <c r="N142" s="39"/>
      <c r="P142" s="3"/>
      <c r="Q142" s="3"/>
      <c r="R142" s="3"/>
      <c r="S142" s="22"/>
      <c r="T142" s="3"/>
      <c r="U142" s="22"/>
      <c r="V142" s="3"/>
      <c r="W142" s="22"/>
    </row>
    <row r="143" spans="2:23" ht="15" customHeight="1" x14ac:dyDescent="0.2">
      <c r="D143" t="s">
        <v>0</v>
      </c>
    </row>
    <row r="144" spans="2:23" ht="15" customHeight="1" x14ac:dyDescent="0.2">
      <c r="C144" s="28" t="s">
        <v>246</v>
      </c>
    </row>
    <row r="145" spans="2:23" ht="15" customHeight="1" x14ac:dyDescent="0.2">
      <c r="B145" s="5"/>
      <c r="C145" s="5" t="s">
        <v>2</v>
      </c>
      <c r="D145" s="5"/>
      <c r="E145" s="40">
        <v>10.7</v>
      </c>
      <c r="F145" s="5"/>
      <c r="G145" s="5">
        <v>213</v>
      </c>
      <c r="H145" s="5"/>
      <c r="I145" s="5">
        <v>7.98</v>
      </c>
      <c r="J145" s="5"/>
      <c r="K145" s="5">
        <v>75</v>
      </c>
      <c r="L145" s="5"/>
      <c r="M145" s="5"/>
      <c r="N145" s="30"/>
    </row>
    <row r="146" spans="2:23" ht="15" customHeight="1" x14ac:dyDescent="0.2">
      <c r="B146" s="5"/>
      <c r="C146" s="5" t="s">
        <v>3</v>
      </c>
      <c r="D146" s="5" t="s">
        <v>4</v>
      </c>
      <c r="E146" s="5" t="s">
        <v>5</v>
      </c>
      <c r="F146" s="5" t="s">
        <v>6</v>
      </c>
      <c r="G146" s="5" t="s">
        <v>7</v>
      </c>
      <c r="H146" s="5" t="s">
        <v>6</v>
      </c>
      <c r="I146" s="5" t="s">
        <v>8</v>
      </c>
      <c r="J146" s="5" t="s">
        <v>6</v>
      </c>
      <c r="K146" s="5" t="s">
        <v>9</v>
      </c>
      <c r="L146" s="5" t="s">
        <v>6</v>
      </c>
      <c r="M146" s="5" t="s">
        <v>10</v>
      </c>
      <c r="N146" s="30"/>
    </row>
    <row r="147" spans="2:23" ht="15" customHeight="1" x14ac:dyDescent="0.2">
      <c r="B147" s="6">
        <v>1</v>
      </c>
      <c r="C147" s="35" t="s">
        <v>316</v>
      </c>
      <c r="D147" s="36" t="s">
        <v>120</v>
      </c>
      <c r="E147" s="9">
        <v>7.58</v>
      </c>
      <c r="F147" s="10">
        <f t="shared" ref="F147:F148" si="71">IF(E147=0,P147,O147)</f>
        <v>335</v>
      </c>
      <c r="G147" s="11">
        <v>380</v>
      </c>
      <c r="H147" s="12">
        <f>IF(G147&lt;213,R147,S147)</f>
        <v>185</v>
      </c>
      <c r="I147" s="11">
        <v>38.020000000000003</v>
      </c>
      <c r="J147" s="12">
        <f>IF(I147&lt;7.98,T147,U147)</f>
        <v>225</v>
      </c>
      <c r="K147" s="11">
        <v>50.78</v>
      </c>
      <c r="L147" s="12">
        <f t="shared" ref="L147:L148" si="72">IF(K147=0,P147,V147)</f>
        <v>492</v>
      </c>
      <c r="M147" s="12">
        <f t="shared" ref="M147:M148" si="73">SUM(F147+H147+J147+L147)</f>
        <v>1237</v>
      </c>
      <c r="N147" s="31">
        <f>RANK(M147,$M$147:$M$175,0)</f>
        <v>1</v>
      </c>
      <c r="O147">
        <f>IF(E147&lt;10.7,Q147,P147)</f>
        <v>335</v>
      </c>
      <c r="P147" s="32">
        <v>0</v>
      </c>
      <c r="Q147" s="32">
        <f>TRUNC(42.791*POWER(10.7-E147,1.81))</f>
        <v>335</v>
      </c>
      <c r="R147" s="32">
        <v>0</v>
      </c>
      <c r="S147" s="33">
        <f>TRUNC(0.14354*POWER(G147-213,1.4))</f>
        <v>185</v>
      </c>
      <c r="T147" s="32">
        <v>0</v>
      </c>
      <c r="U147" s="33">
        <f>TRUNC(5.33*POWER(I147-7.98,1.1))</f>
        <v>225</v>
      </c>
      <c r="V147" s="32">
        <f>IF(K147&lt;75,W147,P147)</f>
        <v>492</v>
      </c>
      <c r="W147" s="33">
        <f>TRUNC(1.53775*POWER(75-K147,1.81))</f>
        <v>492</v>
      </c>
    </row>
    <row r="148" spans="2:23" ht="15" customHeight="1" x14ac:dyDescent="0.2">
      <c r="B148" s="13">
        <v>2</v>
      </c>
      <c r="C148" s="7" t="s">
        <v>317</v>
      </c>
      <c r="D148" s="36" t="s">
        <v>120</v>
      </c>
      <c r="E148" s="9">
        <v>8.56</v>
      </c>
      <c r="F148" s="10">
        <f t="shared" si="71"/>
        <v>169</v>
      </c>
      <c r="G148" s="11">
        <v>292</v>
      </c>
      <c r="H148" s="12">
        <f t="shared" ref="H148:H177" si="74">IF(G148&lt;213,R148,S148)</f>
        <v>65</v>
      </c>
      <c r="I148" s="11">
        <v>27.92</v>
      </c>
      <c r="J148" s="12">
        <f t="shared" ref="J148:J177" si="75">IF(I148&lt;7.98,T148,U148)</f>
        <v>143</v>
      </c>
      <c r="K148" s="11">
        <v>60.15</v>
      </c>
      <c r="L148" s="12">
        <f t="shared" si="72"/>
        <v>203</v>
      </c>
      <c r="M148" s="12">
        <f t="shared" si="73"/>
        <v>580</v>
      </c>
      <c r="N148" s="31">
        <f t="shared" ref="N148:N175" si="76">RANK(M148,$M$147:$M$175,0)</f>
        <v>6</v>
      </c>
      <c r="O148">
        <f t="shared" ref="O148:O177" si="77">IF(E148&lt;10.7,Q148,P148)</f>
        <v>169</v>
      </c>
      <c r="P148" s="32">
        <v>0</v>
      </c>
      <c r="Q148" s="32">
        <f t="shared" ref="Q148:Q177" si="78">TRUNC(42.791*POWER(10.7-E148,1.81))</f>
        <v>169</v>
      </c>
      <c r="R148" s="32">
        <v>0</v>
      </c>
      <c r="S148" s="33">
        <f t="shared" ref="S148:S177" si="79">TRUNC(0.14354*POWER(G148-213,1.4))</f>
        <v>65</v>
      </c>
      <c r="T148" s="32">
        <v>0</v>
      </c>
      <c r="U148" s="33">
        <f t="shared" ref="U148:U177" si="80">TRUNC(5.33*POWER(I148-7.98,1.1))</f>
        <v>143</v>
      </c>
      <c r="V148" s="32">
        <f t="shared" ref="V148:V150" si="81">IF(K148&lt;75,W148,P148)</f>
        <v>203</v>
      </c>
      <c r="W148" s="33">
        <f t="shared" ref="W148:W150" si="82">TRUNC(1.53775*POWER(75-K148,1.81))</f>
        <v>203</v>
      </c>
    </row>
    <row r="149" spans="2:23" ht="15" customHeight="1" x14ac:dyDescent="0.2">
      <c r="B149" s="6">
        <v>3</v>
      </c>
      <c r="C149" s="7" t="s">
        <v>318</v>
      </c>
      <c r="D149" s="36" t="s">
        <v>120</v>
      </c>
      <c r="E149" s="9">
        <v>8.2100000000000009</v>
      </c>
      <c r="F149" s="10">
        <f t="shared" ref="F149:F177" si="83">IF(E149=0,P149,O149)</f>
        <v>223</v>
      </c>
      <c r="G149" s="11">
        <v>365</v>
      </c>
      <c r="H149" s="12">
        <f t="shared" si="74"/>
        <v>162</v>
      </c>
      <c r="I149" s="11">
        <v>35.11</v>
      </c>
      <c r="J149" s="12">
        <f t="shared" si="75"/>
        <v>201</v>
      </c>
      <c r="K149" s="11">
        <v>55.07</v>
      </c>
      <c r="L149" s="12">
        <f t="shared" ref="L149:L177" si="84">IF(K149=0,P149,V149)</f>
        <v>345</v>
      </c>
      <c r="M149" s="12">
        <f t="shared" ref="M149:M177" si="85">SUM(F149+H149+J149+L149)</f>
        <v>931</v>
      </c>
      <c r="N149" s="31">
        <f t="shared" si="76"/>
        <v>2</v>
      </c>
      <c r="O149">
        <f t="shared" si="77"/>
        <v>223</v>
      </c>
      <c r="P149" s="32">
        <v>0</v>
      </c>
      <c r="Q149" s="32">
        <f t="shared" si="78"/>
        <v>223</v>
      </c>
      <c r="R149" s="32">
        <v>0</v>
      </c>
      <c r="S149" s="33">
        <f t="shared" si="79"/>
        <v>162</v>
      </c>
      <c r="T149" s="32">
        <v>0</v>
      </c>
      <c r="U149" s="33">
        <f t="shared" si="80"/>
        <v>201</v>
      </c>
      <c r="V149" s="32">
        <f t="shared" si="81"/>
        <v>345</v>
      </c>
      <c r="W149" s="33">
        <f t="shared" si="82"/>
        <v>345</v>
      </c>
    </row>
    <row r="150" spans="2:23" ht="15" customHeight="1" x14ac:dyDescent="0.2">
      <c r="B150" s="13">
        <v>4</v>
      </c>
      <c r="C150" s="7" t="s">
        <v>319</v>
      </c>
      <c r="D150" s="36" t="s">
        <v>120</v>
      </c>
      <c r="E150" s="9">
        <v>9.18</v>
      </c>
      <c r="F150" s="10">
        <f t="shared" si="83"/>
        <v>91</v>
      </c>
      <c r="G150" s="11">
        <v>332</v>
      </c>
      <c r="H150" s="12">
        <f t="shared" si="74"/>
        <v>115</v>
      </c>
      <c r="I150" s="11">
        <v>27.32</v>
      </c>
      <c r="J150" s="12">
        <f t="shared" si="75"/>
        <v>138</v>
      </c>
      <c r="K150" s="11">
        <v>59.67</v>
      </c>
      <c r="L150" s="12">
        <f t="shared" si="84"/>
        <v>215</v>
      </c>
      <c r="M150" s="12">
        <f t="shared" si="85"/>
        <v>559</v>
      </c>
      <c r="N150" s="31">
        <f t="shared" si="76"/>
        <v>7</v>
      </c>
      <c r="O150">
        <f t="shared" si="77"/>
        <v>91</v>
      </c>
      <c r="P150" s="32">
        <v>0</v>
      </c>
      <c r="Q150" s="32">
        <f t="shared" si="78"/>
        <v>91</v>
      </c>
      <c r="R150" s="32">
        <v>0</v>
      </c>
      <c r="S150" s="33">
        <f t="shared" si="79"/>
        <v>115</v>
      </c>
      <c r="T150" s="32">
        <v>0</v>
      </c>
      <c r="U150" s="33">
        <f t="shared" si="80"/>
        <v>138</v>
      </c>
      <c r="V150" s="32">
        <f t="shared" si="81"/>
        <v>215</v>
      </c>
      <c r="W150" s="33">
        <f t="shared" si="82"/>
        <v>215</v>
      </c>
    </row>
    <row r="151" spans="2:23" ht="15" customHeight="1" x14ac:dyDescent="0.2">
      <c r="B151" s="6">
        <v>5</v>
      </c>
      <c r="C151" s="7" t="s">
        <v>320</v>
      </c>
      <c r="D151" s="36" t="s">
        <v>120</v>
      </c>
      <c r="E151" s="9">
        <v>11.44</v>
      </c>
      <c r="F151" s="10">
        <f t="shared" si="83"/>
        <v>0</v>
      </c>
      <c r="G151" s="11">
        <v>214</v>
      </c>
      <c r="H151" s="12">
        <f t="shared" si="74"/>
        <v>0</v>
      </c>
      <c r="I151" s="11">
        <v>15</v>
      </c>
      <c r="J151" s="12">
        <f t="shared" si="75"/>
        <v>45</v>
      </c>
      <c r="K151" s="11">
        <v>98.91</v>
      </c>
      <c r="L151" s="12">
        <f t="shared" si="84"/>
        <v>0</v>
      </c>
      <c r="M151" s="12">
        <f t="shared" si="85"/>
        <v>45</v>
      </c>
      <c r="N151" s="31">
        <f t="shared" si="76"/>
        <v>21</v>
      </c>
      <c r="O151">
        <f t="shared" si="77"/>
        <v>0</v>
      </c>
      <c r="P151" s="32">
        <v>0</v>
      </c>
      <c r="Q151" s="32" t="e">
        <f t="shared" si="78"/>
        <v>#NUM!</v>
      </c>
      <c r="R151" s="32">
        <v>0</v>
      </c>
      <c r="S151" s="33">
        <f t="shared" si="79"/>
        <v>0</v>
      </c>
      <c r="T151" s="32">
        <v>0</v>
      </c>
      <c r="U151" s="33">
        <f t="shared" si="80"/>
        <v>45</v>
      </c>
      <c r="V151" s="32">
        <f t="shared" ref="V151:V177" si="86">IF(K151&lt;75,W151,P151)</f>
        <v>0</v>
      </c>
      <c r="W151" s="33" t="e">
        <f t="shared" ref="W151:W177" si="87">TRUNC(1.53775*POWER(75-K151,1.81))</f>
        <v>#NUM!</v>
      </c>
    </row>
    <row r="152" spans="2:23" ht="15" customHeight="1" x14ac:dyDescent="0.2">
      <c r="B152" s="13">
        <v>6</v>
      </c>
      <c r="C152" s="7" t="s">
        <v>321</v>
      </c>
      <c r="D152" s="36" t="s">
        <v>120</v>
      </c>
      <c r="E152" s="9">
        <v>9.01</v>
      </c>
      <c r="F152" s="10">
        <f t="shared" si="83"/>
        <v>110</v>
      </c>
      <c r="G152" s="11">
        <v>298</v>
      </c>
      <c r="H152" s="12">
        <f t="shared" si="74"/>
        <v>72</v>
      </c>
      <c r="I152" s="11">
        <v>21.15</v>
      </c>
      <c r="J152" s="12">
        <f t="shared" si="75"/>
        <v>90</v>
      </c>
      <c r="K152" s="11">
        <v>64.319999999999993</v>
      </c>
      <c r="L152" s="12">
        <f t="shared" si="84"/>
        <v>111</v>
      </c>
      <c r="M152" s="12">
        <f t="shared" si="85"/>
        <v>383</v>
      </c>
      <c r="N152" s="31">
        <f t="shared" si="76"/>
        <v>12</v>
      </c>
      <c r="O152">
        <f t="shared" si="77"/>
        <v>110</v>
      </c>
      <c r="P152" s="32">
        <v>0</v>
      </c>
      <c r="Q152" s="32">
        <f t="shared" si="78"/>
        <v>110</v>
      </c>
      <c r="R152" s="32">
        <v>0</v>
      </c>
      <c r="S152" s="33">
        <f t="shared" si="79"/>
        <v>72</v>
      </c>
      <c r="T152" s="32">
        <v>0</v>
      </c>
      <c r="U152" s="33">
        <f t="shared" si="80"/>
        <v>90</v>
      </c>
      <c r="V152" s="32">
        <f t="shared" si="86"/>
        <v>111</v>
      </c>
      <c r="W152" s="33">
        <f t="shared" si="87"/>
        <v>111</v>
      </c>
    </row>
    <row r="153" spans="2:23" ht="15" customHeight="1" x14ac:dyDescent="0.2">
      <c r="B153" s="6">
        <v>7</v>
      </c>
      <c r="C153" s="7" t="s">
        <v>322</v>
      </c>
      <c r="D153" s="36" t="s">
        <v>120</v>
      </c>
      <c r="E153" s="9"/>
      <c r="F153" s="10">
        <f t="shared" si="83"/>
        <v>0</v>
      </c>
      <c r="G153" s="11"/>
      <c r="H153" s="12">
        <f t="shared" si="74"/>
        <v>0</v>
      </c>
      <c r="I153" s="11"/>
      <c r="J153" s="12">
        <f t="shared" si="75"/>
        <v>0</v>
      </c>
      <c r="K153" s="11"/>
      <c r="L153" s="12">
        <f t="shared" si="84"/>
        <v>0</v>
      </c>
      <c r="M153" s="12">
        <f t="shared" si="85"/>
        <v>0</v>
      </c>
      <c r="N153" s="31">
        <f t="shared" si="76"/>
        <v>22</v>
      </c>
      <c r="O153">
        <f t="shared" si="77"/>
        <v>3122</v>
      </c>
      <c r="P153" s="32">
        <v>0</v>
      </c>
      <c r="Q153" s="32">
        <f t="shared" si="78"/>
        <v>3122</v>
      </c>
      <c r="R153" s="32">
        <v>0</v>
      </c>
      <c r="S153" s="33" t="e">
        <f t="shared" si="79"/>
        <v>#NUM!</v>
      </c>
      <c r="T153" s="32">
        <v>0</v>
      </c>
      <c r="U153" s="33" t="e">
        <f t="shared" si="80"/>
        <v>#NUM!</v>
      </c>
      <c r="V153" s="32">
        <f t="shared" si="86"/>
        <v>3808</v>
      </c>
      <c r="W153" s="33">
        <f t="shared" si="87"/>
        <v>3808</v>
      </c>
    </row>
    <row r="154" spans="2:23" ht="15" customHeight="1" x14ac:dyDescent="0.2">
      <c r="B154" s="13">
        <v>8</v>
      </c>
      <c r="C154" s="7" t="s">
        <v>323</v>
      </c>
      <c r="D154" s="36" t="s">
        <v>120</v>
      </c>
      <c r="E154" s="9"/>
      <c r="F154" s="10">
        <f t="shared" si="83"/>
        <v>0</v>
      </c>
      <c r="G154" s="11"/>
      <c r="H154" s="12">
        <f t="shared" si="74"/>
        <v>0</v>
      </c>
      <c r="I154" s="11"/>
      <c r="J154" s="12">
        <f t="shared" si="75"/>
        <v>0</v>
      </c>
      <c r="K154" s="11"/>
      <c r="L154" s="12">
        <f t="shared" si="84"/>
        <v>0</v>
      </c>
      <c r="M154" s="12">
        <f t="shared" si="85"/>
        <v>0</v>
      </c>
      <c r="N154" s="31">
        <f t="shared" si="76"/>
        <v>22</v>
      </c>
      <c r="O154">
        <f t="shared" si="77"/>
        <v>3122</v>
      </c>
      <c r="P154" s="32">
        <v>0</v>
      </c>
      <c r="Q154" s="32">
        <f t="shared" si="78"/>
        <v>3122</v>
      </c>
      <c r="R154" s="32">
        <v>0</v>
      </c>
      <c r="S154" s="33" t="e">
        <f t="shared" si="79"/>
        <v>#NUM!</v>
      </c>
      <c r="T154" s="32">
        <v>0</v>
      </c>
      <c r="U154" s="33" t="e">
        <f t="shared" si="80"/>
        <v>#NUM!</v>
      </c>
      <c r="V154" s="32">
        <f t="shared" si="86"/>
        <v>3808</v>
      </c>
      <c r="W154" s="33">
        <f t="shared" si="87"/>
        <v>3808</v>
      </c>
    </row>
    <row r="155" spans="2:23" ht="15" customHeight="1" x14ac:dyDescent="0.2">
      <c r="B155" s="6">
        <v>9</v>
      </c>
      <c r="C155" s="7" t="s">
        <v>324</v>
      </c>
      <c r="D155" s="36" t="s">
        <v>120</v>
      </c>
      <c r="E155" s="9">
        <v>8.56</v>
      </c>
      <c r="F155" s="10">
        <f t="shared" si="83"/>
        <v>169</v>
      </c>
      <c r="G155" s="11">
        <v>328</v>
      </c>
      <c r="H155" s="12">
        <f t="shared" si="74"/>
        <v>110</v>
      </c>
      <c r="I155" s="11">
        <v>27.32</v>
      </c>
      <c r="J155" s="12">
        <f t="shared" si="75"/>
        <v>138</v>
      </c>
      <c r="K155" s="11">
        <v>60.84</v>
      </c>
      <c r="L155" s="12">
        <f t="shared" si="84"/>
        <v>186</v>
      </c>
      <c r="M155" s="12">
        <f t="shared" si="85"/>
        <v>603</v>
      </c>
      <c r="N155" s="31">
        <f t="shared" si="76"/>
        <v>5</v>
      </c>
      <c r="O155">
        <f t="shared" si="77"/>
        <v>169</v>
      </c>
      <c r="P155" s="32">
        <v>0</v>
      </c>
      <c r="Q155" s="32">
        <f t="shared" si="78"/>
        <v>169</v>
      </c>
      <c r="R155" s="32">
        <v>0</v>
      </c>
      <c r="S155" s="33">
        <f t="shared" si="79"/>
        <v>110</v>
      </c>
      <c r="T155" s="32">
        <v>0</v>
      </c>
      <c r="U155" s="33">
        <f t="shared" si="80"/>
        <v>138</v>
      </c>
      <c r="V155" s="32">
        <f t="shared" si="86"/>
        <v>186</v>
      </c>
      <c r="W155" s="33">
        <f t="shared" si="87"/>
        <v>186</v>
      </c>
    </row>
    <row r="156" spans="2:23" ht="15" customHeight="1" x14ac:dyDescent="0.2">
      <c r="B156" s="13">
        <v>10</v>
      </c>
      <c r="C156" s="7" t="s">
        <v>325</v>
      </c>
      <c r="D156" s="36" t="s">
        <v>120</v>
      </c>
      <c r="E156" s="9"/>
      <c r="F156" s="10">
        <f t="shared" si="83"/>
        <v>0</v>
      </c>
      <c r="G156" s="11"/>
      <c r="H156" s="12">
        <f t="shared" si="74"/>
        <v>0</v>
      </c>
      <c r="I156" s="11"/>
      <c r="J156" s="12">
        <f t="shared" si="75"/>
        <v>0</v>
      </c>
      <c r="K156" s="11"/>
      <c r="L156" s="12">
        <f t="shared" si="84"/>
        <v>0</v>
      </c>
      <c r="M156" s="12">
        <f t="shared" si="85"/>
        <v>0</v>
      </c>
      <c r="N156" s="31">
        <f t="shared" si="76"/>
        <v>22</v>
      </c>
      <c r="O156">
        <f t="shared" si="77"/>
        <v>3122</v>
      </c>
      <c r="P156" s="32">
        <v>0</v>
      </c>
      <c r="Q156" s="32">
        <f t="shared" si="78"/>
        <v>3122</v>
      </c>
      <c r="R156" s="32">
        <v>0</v>
      </c>
      <c r="S156" s="33" t="e">
        <f t="shared" si="79"/>
        <v>#NUM!</v>
      </c>
      <c r="T156" s="32">
        <v>0</v>
      </c>
      <c r="U156" s="33" t="e">
        <f t="shared" si="80"/>
        <v>#NUM!</v>
      </c>
      <c r="V156" s="32">
        <f t="shared" si="86"/>
        <v>3808</v>
      </c>
      <c r="W156" s="33">
        <f t="shared" si="87"/>
        <v>3808</v>
      </c>
    </row>
    <row r="157" spans="2:23" ht="15" customHeight="1" x14ac:dyDescent="0.2">
      <c r="B157" s="6">
        <v>11</v>
      </c>
      <c r="C157" s="7" t="s">
        <v>326</v>
      </c>
      <c r="D157" s="36" t="s">
        <v>120</v>
      </c>
      <c r="E157" s="9">
        <v>9.6999999999999993</v>
      </c>
      <c r="F157" s="10">
        <f t="shared" si="83"/>
        <v>42</v>
      </c>
      <c r="G157" s="11">
        <v>293</v>
      </c>
      <c r="H157" s="12">
        <f t="shared" si="74"/>
        <v>66</v>
      </c>
      <c r="I157" s="11">
        <v>14.44</v>
      </c>
      <c r="J157" s="12">
        <f t="shared" si="75"/>
        <v>41</v>
      </c>
      <c r="K157" s="11">
        <v>75.86</v>
      </c>
      <c r="L157" s="12">
        <f t="shared" si="84"/>
        <v>0</v>
      </c>
      <c r="M157" s="12">
        <f t="shared" si="85"/>
        <v>149</v>
      </c>
      <c r="N157" s="31">
        <f t="shared" si="76"/>
        <v>18</v>
      </c>
      <c r="O157">
        <f t="shared" si="77"/>
        <v>42</v>
      </c>
      <c r="P157" s="32">
        <v>0</v>
      </c>
      <c r="Q157" s="32">
        <f t="shared" si="78"/>
        <v>42</v>
      </c>
      <c r="R157" s="32">
        <v>0</v>
      </c>
      <c r="S157" s="33">
        <f t="shared" si="79"/>
        <v>66</v>
      </c>
      <c r="T157" s="32">
        <v>0</v>
      </c>
      <c r="U157" s="33">
        <f t="shared" si="80"/>
        <v>41</v>
      </c>
      <c r="V157" s="32">
        <f t="shared" si="86"/>
        <v>0</v>
      </c>
      <c r="W157" s="33" t="e">
        <f t="shared" si="87"/>
        <v>#NUM!</v>
      </c>
    </row>
    <row r="158" spans="2:23" ht="15" customHeight="1" x14ac:dyDescent="0.2">
      <c r="B158" s="13">
        <v>12</v>
      </c>
      <c r="C158" s="7" t="s">
        <v>327</v>
      </c>
      <c r="D158" s="8" t="s">
        <v>121</v>
      </c>
      <c r="E158" s="9"/>
      <c r="F158" s="10">
        <f t="shared" si="83"/>
        <v>0</v>
      </c>
      <c r="G158" s="11"/>
      <c r="H158" s="12">
        <f t="shared" si="74"/>
        <v>0</v>
      </c>
      <c r="I158" s="11"/>
      <c r="J158" s="12">
        <f t="shared" si="75"/>
        <v>0</v>
      </c>
      <c r="K158" s="11"/>
      <c r="L158" s="12">
        <f t="shared" si="84"/>
        <v>0</v>
      </c>
      <c r="M158" s="12">
        <f t="shared" si="85"/>
        <v>0</v>
      </c>
      <c r="N158" s="31">
        <f t="shared" si="76"/>
        <v>22</v>
      </c>
      <c r="O158">
        <f t="shared" si="77"/>
        <v>3122</v>
      </c>
      <c r="P158" s="32">
        <v>0</v>
      </c>
      <c r="Q158" s="32">
        <f t="shared" si="78"/>
        <v>3122</v>
      </c>
      <c r="R158" s="32">
        <v>0</v>
      </c>
      <c r="S158" s="33" t="e">
        <f t="shared" si="79"/>
        <v>#NUM!</v>
      </c>
      <c r="T158" s="32">
        <v>0</v>
      </c>
      <c r="U158" s="33" t="e">
        <f t="shared" si="80"/>
        <v>#NUM!</v>
      </c>
      <c r="V158" s="32">
        <f t="shared" si="86"/>
        <v>3808</v>
      </c>
      <c r="W158" s="33">
        <f t="shared" si="87"/>
        <v>3808</v>
      </c>
    </row>
    <row r="159" spans="2:23" ht="15" customHeight="1" x14ac:dyDescent="0.2">
      <c r="B159" s="6">
        <v>13</v>
      </c>
      <c r="C159" s="7" t="s">
        <v>328</v>
      </c>
      <c r="D159" s="8" t="s">
        <v>121</v>
      </c>
      <c r="E159" s="9">
        <v>9.58</v>
      </c>
      <c r="F159" s="10">
        <f t="shared" si="83"/>
        <v>52</v>
      </c>
      <c r="G159" s="11">
        <v>304</v>
      </c>
      <c r="H159" s="12">
        <f t="shared" si="74"/>
        <v>79</v>
      </c>
      <c r="I159" s="11">
        <v>23.6</v>
      </c>
      <c r="J159" s="12">
        <f t="shared" si="75"/>
        <v>109</v>
      </c>
      <c r="K159" s="11">
        <v>59.53</v>
      </c>
      <c r="L159" s="12">
        <f t="shared" si="84"/>
        <v>218</v>
      </c>
      <c r="M159" s="12">
        <f t="shared" si="85"/>
        <v>458</v>
      </c>
      <c r="N159" s="31">
        <f t="shared" si="76"/>
        <v>9</v>
      </c>
      <c r="O159">
        <f t="shared" si="77"/>
        <v>52</v>
      </c>
      <c r="P159" s="32">
        <v>0</v>
      </c>
      <c r="Q159" s="32">
        <f t="shared" si="78"/>
        <v>52</v>
      </c>
      <c r="R159" s="32">
        <v>0</v>
      </c>
      <c r="S159" s="33">
        <f t="shared" si="79"/>
        <v>79</v>
      </c>
      <c r="T159" s="32">
        <v>0</v>
      </c>
      <c r="U159" s="33">
        <f t="shared" si="80"/>
        <v>109</v>
      </c>
      <c r="V159" s="32">
        <f t="shared" si="86"/>
        <v>218</v>
      </c>
      <c r="W159" s="33">
        <f t="shared" si="87"/>
        <v>218</v>
      </c>
    </row>
    <row r="160" spans="2:23" ht="15" customHeight="1" x14ac:dyDescent="0.2">
      <c r="B160" s="13">
        <v>14</v>
      </c>
      <c r="C160" s="15" t="s">
        <v>329</v>
      </c>
      <c r="D160" s="8" t="s">
        <v>121</v>
      </c>
      <c r="E160" s="9">
        <v>8.5</v>
      </c>
      <c r="F160" s="10">
        <f t="shared" si="83"/>
        <v>178</v>
      </c>
      <c r="G160" s="11">
        <v>337</v>
      </c>
      <c r="H160" s="12">
        <f t="shared" si="74"/>
        <v>122</v>
      </c>
      <c r="I160" s="11">
        <v>17.13</v>
      </c>
      <c r="J160" s="12">
        <f t="shared" si="75"/>
        <v>60</v>
      </c>
      <c r="K160" s="11">
        <v>56.69</v>
      </c>
      <c r="L160" s="12">
        <f t="shared" si="84"/>
        <v>296</v>
      </c>
      <c r="M160" s="12">
        <f t="shared" si="85"/>
        <v>656</v>
      </c>
      <c r="N160" s="31">
        <f t="shared" si="76"/>
        <v>4</v>
      </c>
      <c r="O160">
        <f t="shared" si="77"/>
        <v>178</v>
      </c>
      <c r="P160" s="32">
        <v>0</v>
      </c>
      <c r="Q160" s="32">
        <f t="shared" si="78"/>
        <v>178</v>
      </c>
      <c r="R160" s="32">
        <v>0</v>
      </c>
      <c r="S160" s="33">
        <f t="shared" si="79"/>
        <v>122</v>
      </c>
      <c r="T160" s="32">
        <v>0</v>
      </c>
      <c r="U160" s="33">
        <f t="shared" si="80"/>
        <v>60</v>
      </c>
      <c r="V160" s="32">
        <f t="shared" si="86"/>
        <v>296</v>
      </c>
      <c r="W160" s="33">
        <f t="shared" si="87"/>
        <v>296</v>
      </c>
    </row>
    <row r="161" spans="2:23" ht="15" customHeight="1" x14ac:dyDescent="0.25">
      <c r="B161" s="6">
        <v>15</v>
      </c>
      <c r="C161" s="14" t="s">
        <v>330</v>
      </c>
      <c r="D161" s="8" t="s">
        <v>121</v>
      </c>
      <c r="E161" s="9">
        <v>9.11</v>
      </c>
      <c r="F161" s="10">
        <f t="shared" si="83"/>
        <v>99</v>
      </c>
      <c r="G161" s="11">
        <v>274</v>
      </c>
      <c r="H161" s="12">
        <f t="shared" si="74"/>
        <v>45</v>
      </c>
      <c r="I161" s="11">
        <v>13.54</v>
      </c>
      <c r="J161" s="12">
        <f t="shared" si="75"/>
        <v>35</v>
      </c>
      <c r="K161" s="11">
        <v>73.69</v>
      </c>
      <c r="L161" s="12">
        <f t="shared" si="84"/>
        <v>2</v>
      </c>
      <c r="M161" s="12">
        <f t="shared" si="85"/>
        <v>181</v>
      </c>
      <c r="N161" s="31">
        <f t="shared" si="76"/>
        <v>16</v>
      </c>
      <c r="O161">
        <f t="shared" si="77"/>
        <v>99</v>
      </c>
      <c r="P161" s="32">
        <v>0</v>
      </c>
      <c r="Q161" s="32">
        <f t="shared" si="78"/>
        <v>99</v>
      </c>
      <c r="R161" s="32">
        <v>0</v>
      </c>
      <c r="S161" s="33">
        <f t="shared" si="79"/>
        <v>45</v>
      </c>
      <c r="T161" s="32">
        <v>0</v>
      </c>
      <c r="U161" s="33">
        <f t="shared" si="80"/>
        <v>35</v>
      </c>
      <c r="V161" s="32">
        <f t="shared" si="86"/>
        <v>2</v>
      </c>
      <c r="W161" s="33">
        <f t="shared" si="87"/>
        <v>2</v>
      </c>
    </row>
    <row r="162" spans="2:23" ht="15" customHeight="1" x14ac:dyDescent="0.2">
      <c r="B162" s="13">
        <v>16</v>
      </c>
      <c r="C162" s="7" t="s">
        <v>331</v>
      </c>
      <c r="D162" s="8" t="s">
        <v>121</v>
      </c>
      <c r="E162" s="9">
        <v>9.8800000000000008</v>
      </c>
      <c r="F162" s="10">
        <f t="shared" si="83"/>
        <v>29</v>
      </c>
      <c r="G162" s="11">
        <v>245</v>
      </c>
      <c r="H162" s="12">
        <f t="shared" si="74"/>
        <v>18</v>
      </c>
      <c r="I162" s="11">
        <v>13.85</v>
      </c>
      <c r="J162" s="12">
        <f t="shared" si="75"/>
        <v>37</v>
      </c>
      <c r="K162" s="11">
        <v>74.489999999999995</v>
      </c>
      <c r="L162" s="12">
        <f t="shared" si="84"/>
        <v>0</v>
      </c>
      <c r="M162" s="12">
        <f t="shared" si="85"/>
        <v>84</v>
      </c>
      <c r="N162" s="31">
        <f t="shared" si="76"/>
        <v>20</v>
      </c>
      <c r="O162">
        <f t="shared" si="77"/>
        <v>29</v>
      </c>
      <c r="P162" s="32">
        <v>0</v>
      </c>
      <c r="Q162" s="32">
        <f t="shared" si="78"/>
        <v>29</v>
      </c>
      <c r="R162" s="32">
        <v>0</v>
      </c>
      <c r="S162" s="33">
        <f t="shared" si="79"/>
        <v>18</v>
      </c>
      <c r="T162" s="32">
        <v>0</v>
      </c>
      <c r="U162" s="33">
        <f t="shared" si="80"/>
        <v>37</v>
      </c>
      <c r="V162" s="32">
        <f t="shared" si="86"/>
        <v>0</v>
      </c>
      <c r="W162" s="33">
        <f t="shared" si="87"/>
        <v>0</v>
      </c>
    </row>
    <row r="163" spans="2:23" ht="15" customHeight="1" x14ac:dyDescent="0.2">
      <c r="B163" s="6">
        <v>17</v>
      </c>
      <c r="C163" s="7" t="s">
        <v>332</v>
      </c>
      <c r="D163" s="8" t="s">
        <v>121</v>
      </c>
      <c r="E163" s="9">
        <v>10.119999999999999</v>
      </c>
      <c r="F163" s="10">
        <f t="shared" si="83"/>
        <v>15</v>
      </c>
      <c r="G163" s="11">
        <v>265</v>
      </c>
      <c r="H163" s="12">
        <f t="shared" si="74"/>
        <v>36</v>
      </c>
      <c r="I163" s="11">
        <v>22.76</v>
      </c>
      <c r="J163" s="12">
        <f t="shared" si="75"/>
        <v>103</v>
      </c>
      <c r="K163" s="11">
        <v>80.67</v>
      </c>
      <c r="L163" s="12">
        <f t="shared" si="84"/>
        <v>0</v>
      </c>
      <c r="M163" s="12">
        <f t="shared" si="85"/>
        <v>154</v>
      </c>
      <c r="N163" s="31">
        <f t="shared" si="76"/>
        <v>17</v>
      </c>
      <c r="O163">
        <f t="shared" si="77"/>
        <v>15</v>
      </c>
      <c r="P163" s="32">
        <v>0</v>
      </c>
      <c r="Q163" s="32">
        <f t="shared" si="78"/>
        <v>15</v>
      </c>
      <c r="R163" s="32">
        <v>0</v>
      </c>
      <c r="S163" s="33">
        <f t="shared" si="79"/>
        <v>36</v>
      </c>
      <c r="T163" s="32">
        <v>0</v>
      </c>
      <c r="U163" s="33">
        <f t="shared" si="80"/>
        <v>103</v>
      </c>
      <c r="V163" s="32">
        <f t="shared" si="86"/>
        <v>0</v>
      </c>
      <c r="W163" s="33" t="e">
        <f t="shared" si="87"/>
        <v>#NUM!</v>
      </c>
    </row>
    <row r="164" spans="2:23" ht="15" customHeight="1" x14ac:dyDescent="0.2">
      <c r="B164" s="13">
        <v>18</v>
      </c>
      <c r="C164" s="7" t="s">
        <v>333</v>
      </c>
      <c r="D164" s="8" t="s">
        <v>121</v>
      </c>
      <c r="E164" s="9">
        <v>10.47</v>
      </c>
      <c r="F164" s="10">
        <f t="shared" si="83"/>
        <v>2</v>
      </c>
      <c r="G164" s="11">
        <v>250</v>
      </c>
      <c r="H164" s="12">
        <f t="shared" si="74"/>
        <v>22</v>
      </c>
      <c r="I164" s="11">
        <v>22.82</v>
      </c>
      <c r="J164" s="12">
        <f t="shared" si="75"/>
        <v>103</v>
      </c>
      <c r="K164" s="11">
        <v>77.33</v>
      </c>
      <c r="L164" s="12">
        <f t="shared" si="84"/>
        <v>0</v>
      </c>
      <c r="M164" s="12">
        <f t="shared" si="85"/>
        <v>127</v>
      </c>
      <c r="N164" s="31">
        <f t="shared" si="76"/>
        <v>19</v>
      </c>
      <c r="O164">
        <f t="shared" si="77"/>
        <v>2</v>
      </c>
      <c r="P164" s="32">
        <v>0</v>
      </c>
      <c r="Q164" s="32">
        <f t="shared" si="78"/>
        <v>2</v>
      </c>
      <c r="R164" s="32">
        <v>0</v>
      </c>
      <c r="S164" s="33">
        <f t="shared" si="79"/>
        <v>22</v>
      </c>
      <c r="T164" s="32">
        <v>0</v>
      </c>
      <c r="U164" s="33">
        <f t="shared" si="80"/>
        <v>103</v>
      </c>
      <c r="V164" s="32">
        <f t="shared" si="86"/>
        <v>0</v>
      </c>
      <c r="W164" s="33" t="e">
        <f t="shared" si="87"/>
        <v>#NUM!</v>
      </c>
    </row>
    <row r="165" spans="2:23" ht="15" customHeight="1" x14ac:dyDescent="0.2">
      <c r="B165" s="6">
        <v>19</v>
      </c>
      <c r="C165" s="7" t="s">
        <v>334</v>
      </c>
      <c r="D165" s="8" t="s">
        <v>121</v>
      </c>
      <c r="E165" s="9"/>
      <c r="F165" s="10">
        <f t="shared" si="83"/>
        <v>0</v>
      </c>
      <c r="G165" s="11"/>
      <c r="H165" s="12">
        <f t="shared" si="74"/>
        <v>0</v>
      </c>
      <c r="I165" s="11"/>
      <c r="J165" s="12">
        <f t="shared" si="75"/>
        <v>0</v>
      </c>
      <c r="K165" s="11"/>
      <c r="L165" s="12">
        <f t="shared" si="84"/>
        <v>0</v>
      </c>
      <c r="M165" s="12">
        <f t="shared" si="85"/>
        <v>0</v>
      </c>
      <c r="N165" s="31">
        <f t="shared" si="76"/>
        <v>22</v>
      </c>
      <c r="O165">
        <f t="shared" si="77"/>
        <v>3122</v>
      </c>
      <c r="P165" s="32">
        <v>0</v>
      </c>
      <c r="Q165" s="32">
        <f t="shared" si="78"/>
        <v>3122</v>
      </c>
      <c r="R165" s="32">
        <v>0</v>
      </c>
      <c r="S165" s="33" t="e">
        <f t="shared" si="79"/>
        <v>#NUM!</v>
      </c>
      <c r="T165" s="32">
        <v>0</v>
      </c>
      <c r="U165" s="33" t="e">
        <f t="shared" si="80"/>
        <v>#NUM!</v>
      </c>
      <c r="V165" s="32">
        <f t="shared" si="86"/>
        <v>3808</v>
      </c>
      <c r="W165" s="33">
        <f t="shared" si="87"/>
        <v>3808</v>
      </c>
    </row>
    <row r="166" spans="2:23" ht="15" customHeight="1" x14ac:dyDescent="0.2">
      <c r="B166" s="13">
        <v>20</v>
      </c>
      <c r="C166" s="7" t="s">
        <v>335</v>
      </c>
      <c r="D166" s="8" t="s">
        <v>121</v>
      </c>
      <c r="E166" s="9"/>
      <c r="F166" s="10">
        <f t="shared" si="83"/>
        <v>0</v>
      </c>
      <c r="G166" s="11"/>
      <c r="H166" s="12">
        <f t="shared" si="74"/>
        <v>0</v>
      </c>
      <c r="I166" s="11"/>
      <c r="J166" s="12">
        <f t="shared" si="75"/>
        <v>0</v>
      </c>
      <c r="K166" s="11"/>
      <c r="L166" s="12">
        <f t="shared" si="84"/>
        <v>0</v>
      </c>
      <c r="M166" s="12">
        <f t="shared" si="85"/>
        <v>0</v>
      </c>
      <c r="N166" s="31">
        <f t="shared" si="76"/>
        <v>22</v>
      </c>
      <c r="O166">
        <f t="shared" si="77"/>
        <v>3122</v>
      </c>
      <c r="P166" s="32">
        <v>0</v>
      </c>
      <c r="Q166" s="32">
        <f t="shared" si="78"/>
        <v>3122</v>
      </c>
      <c r="R166" s="32">
        <v>0</v>
      </c>
      <c r="S166" s="33" t="e">
        <f t="shared" si="79"/>
        <v>#NUM!</v>
      </c>
      <c r="T166" s="32">
        <v>0</v>
      </c>
      <c r="U166" s="33" t="e">
        <f t="shared" si="80"/>
        <v>#NUM!</v>
      </c>
      <c r="V166" s="32">
        <f t="shared" si="86"/>
        <v>3808</v>
      </c>
      <c r="W166" s="33">
        <f t="shared" si="87"/>
        <v>3808</v>
      </c>
    </row>
    <row r="167" spans="2:23" ht="15" customHeight="1" x14ac:dyDescent="0.2">
      <c r="B167" s="6">
        <v>21</v>
      </c>
      <c r="C167" s="7" t="s">
        <v>336</v>
      </c>
      <c r="D167" s="8" t="s">
        <v>122</v>
      </c>
      <c r="E167" s="9">
        <v>8.9</v>
      </c>
      <c r="F167" s="10">
        <f t="shared" si="83"/>
        <v>123</v>
      </c>
      <c r="G167" s="11">
        <v>297</v>
      </c>
      <c r="H167" s="12">
        <f t="shared" si="74"/>
        <v>70</v>
      </c>
      <c r="I167" s="11">
        <v>34.71</v>
      </c>
      <c r="J167" s="12">
        <f t="shared" si="75"/>
        <v>197</v>
      </c>
      <c r="K167" s="11">
        <v>69.39</v>
      </c>
      <c r="L167" s="12">
        <f t="shared" si="84"/>
        <v>34</v>
      </c>
      <c r="M167" s="12">
        <f t="shared" si="85"/>
        <v>424</v>
      </c>
      <c r="N167" s="31">
        <f t="shared" si="76"/>
        <v>10</v>
      </c>
      <c r="O167">
        <f t="shared" si="77"/>
        <v>123</v>
      </c>
      <c r="P167" s="32">
        <v>0</v>
      </c>
      <c r="Q167" s="32">
        <f t="shared" si="78"/>
        <v>123</v>
      </c>
      <c r="R167" s="32">
        <v>0</v>
      </c>
      <c r="S167" s="33">
        <f t="shared" si="79"/>
        <v>70</v>
      </c>
      <c r="T167" s="32">
        <v>0</v>
      </c>
      <c r="U167" s="33">
        <f t="shared" si="80"/>
        <v>197</v>
      </c>
      <c r="V167" s="32">
        <f t="shared" si="86"/>
        <v>34</v>
      </c>
      <c r="W167" s="33">
        <f t="shared" si="87"/>
        <v>34</v>
      </c>
    </row>
    <row r="168" spans="2:23" ht="15" customHeight="1" x14ac:dyDescent="0.2">
      <c r="B168" s="13">
        <v>22</v>
      </c>
      <c r="C168" s="7" t="s">
        <v>337</v>
      </c>
      <c r="D168" s="8" t="s">
        <v>122</v>
      </c>
      <c r="E168" s="9">
        <v>9.35</v>
      </c>
      <c r="F168" s="10">
        <f t="shared" si="83"/>
        <v>73</v>
      </c>
      <c r="G168" s="11">
        <v>290</v>
      </c>
      <c r="H168" s="12">
        <f t="shared" si="74"/>
        <v>62</v>
      </c>
      <c r="I168" s="11">
        <v>30.85</v>
      </c>
      <c r="J168" s="12">
        <f t="shared" si="75"/>
        <v>166</v>
      </c>
      <c r="K168" s="11">
        <v>72.03</v>
      </c>
      <c r="L168" s="12">
        <f t="shared" si="84"/>
        <v>11</v>
      </c>
      <c r="M168" s="12">
        <f t="shared" si="85"/>
        <v>312</v>
      </c>
      <c r="N168" s="31">
        <f t="shared" si="76"/>
        <v>14</v>
      </c>
      <c r="O168">
        <f t="shared" si="77"/>
        <v>73</v>
      </c>
      <c r="P168" s="32">
        <v>0</v>
      </c>
      <c r="Q168" s="32">
        <f t="shared" si="78"/>
        <v>73</v>
      </c>
      <c r="R168" s="32">
        <v>0</v>
      </c>
      <c r="S168" s="33">
        <f t="shared" si="79"/>
        <v>62</v>
      </c>
      <c r="T168" s="32">
        <v>0</v>
      </c>
      <c r="U168" s="33">
        <f t="shared" si="80"/>
        <v>166</v>
      </c>
      <c r="V168" s="32">
        <f t="shared" si="86"/>
        <v>11</v>
      </c>
      <c r="W168" s="33">
        <f t="shared" si="87"/>
        <v>11</v>
      </c>
    </row>
    <row r="169" spans="2:23" ht="15" customHeight="1" x14ac:dyDescent="0.2">
      <c r="B169" s="6">
        <v>23</v>
      </c>
      <c r="C169" s="7" t="s">
        <v>338</v>
      </c>
      <c r="D169" s="8" t="s">
        <v>122</v>
      </c>
      <c r="E169" s="9">
        <v>10.23</v>
      </c>
      <c r="F169" s="10">
        <f t="shared" si="83"/>
        <v>10</v>
      </c>
      <c r="G169" s="11">
        <v>265</v>
      </c>
      <c r="H169" s="12">
        <f t="shared" si="74"/>
        <v>36</v>
      </c>
      <c r="I169" s="11">
        <v>31.6</v>
      </c>
      <c r="J169" s="12">
        <f t="shared" si="75"/>
        <v>172</v>
      </c>
      <c r="K169" s="11">
        <v>72.36</v>
      </c>
      <c r="L169" s="12">
        <f t="shared" si="84"/>
        <v>8</v>
      </c>
      <c r="M169" s="12">
        <f t="shared" si="85"/>
        <v>226</v>
      </c>
      <c r="N169" s="31">
        <f t="shared" si="76"/>
        <v>15</v>
      </c>
      <c r="O169">
        <f t="shared" si="77"/>
        <v>10</v>
      </c>
      <c r="P169" s="32">
        <v>0</v>
      </c>
      <c r="Q169" s="32">
        <f t="shared" si="78"/>
        <v>10</v>
      </c>
      <c r="R169" s="32">
        <v>0</v>
      </c>
      <c r="S169" s="33">
        <f t="shared" si="79"/>
        <v>36</v>
      </c>
      <c r="T169" s="32">
        <v>0</v>
      </c>
      <c r="U169" s="33">
        <f t="shared" si="80"/>
        <v>172</v>
      </c>
      <c r="V169" s="32">
        <f t="shared" si="86"/>
        <v>8</v>
      </c>
      <c r="W169" s="33">
        <f t="shared" si="87"/>
        <v>8</v>
      </c>
    </row>
    <row r="170" spans="2:23" ht="15" customHeight="1" x14ac:dyDescent="0.2">
      <c r="B170" s="13">
        <v>24</v>
      </c>
      <c r="C170" s="7" t="s">
        <v>339</v>
      </c>
      <c r="D170" s="8" t="s">
        <v>122</v>
      </c>
      <c r="E170" s="9">
        <v>8.68</v>
      </c>
      <c r="F170" s="10">
        <f t="shared" si="83"/>
        <v>152</v>
      </c>
      <c r="G170" s="11">
        <v>289</v>
      </c>
      <c r="H170" s="12">
        <f t="shared" si="74"/>
        <v>61</v>
      </c>
      <c r="I170" s="11">
        <v>23.43</v>
      </c>
      <c r="J170" s="12">
        <f t="shared" si="75"/>
        <v>108</v>
      </c>
      <c r="K170" s="11">
        <v>55.34</v>
      </c>
      <c r="L170" s="12">
        <f t="shared" si="84"/>
        <v>337</v>
      </c>
      <c r="M170" s="12">
        <f t="shared" si="85"/>
        <v>658</v>
      </c>
      <c r="N170" s="31">
        <f t="shared" si="76"/>
        <v>3</v>
      </c>
      <c r="O170">
        <f t="shared" si="77"/>
        <v>152</v>
      </c>
      <c r="P170" s="32">
        <v>0</v>
      </c>
      <c r="Q170" s="32">
        <f t="shared" si="78"/>
        <v>152</v>
      </c>
      <c r="R170" s="32">
        <v>0</v>
      </c>
      <c r="S170" s="33">
        <f t="shared" si="79"/>
        <v>61</v>
      </c>
      <c r="T170" s="32">
        <v>0</v>
      </c>
      <c r="U170" s="33">
        <f t="shared" si="80"/>
        <v>108</v>
      </c>
      <c r="V170" s="32">
        <f t="shared" si="86"/>
        <v>337</v>
      </c>
      <c r="W170" s="33">
        <f t="shared" si="87"/>
        <v>337</v>
      </c>
    </row>
    <row r="171" spans="2:23" ht="15" customHeight="1" x14ac:dyDescent="0.2">
      <c r="B171" s="6">
        <v>25</v>
      </c>
      <c r="C171" s="7" t="s">
        <v>340</v>
      </c>
      <c r="D171" s="8" t="s">
        <v>122</v>
      </c>
      <c r="E171" s="9"/>
      <c r="F171" s="10">
        <f t="shared" si="83"/>
        <v>0</v>
      </c>
      <c r="G171" s="11"/>
      <c r="H171" s="12">
        <f t="shared" si="74"/>
        <v>0</v>
      </c>
      <c r="I171" s="11"/>
      <c r="J171" s="12">
        <f t="shared" si="75"/>
        <v>0</v>
      </c>
      <c r="K171" s="11"/>
      <c r="L171" s="12">
        <f t="shared" si="84"/>
        <v>0</v>
      </c>
      <c r="M171" s="12">
        <f t="shared" si="85"/>
        <v>0</v>
      </c>
      <c r="N171" s="31">
        <f t="shared" si="76"/>
        <v>22</v>
      </c>
      <c r="O171">
        <f t="shared" si="77"/>
        <v>3122</v>
      </c>
      <c r="P171" s="32">
        <v>0</v>
      </c>
      <c r="Q171" s="32">
        <f t="shared" si="78"/>
        <v>3122</v>
      </c>
      <c r="R171" s="32">
        <v>0</v>
      </c>
      <c r="S171" s="33" t="e">
        <f t="shared" si="79"/>
        <v>#NUM!</v>
      </c>
      <c r="T171" s="32">
        <v>0</v>
      </c>
      <c r="U171" s="33" t="e">
        <f t="shared" si="80"/>
        <v>#NUM!</v>
      </c>
      <c r="V171" s="32">
        <f t="shared" si="86"/>
        <v>3808</v>
      </c>
      <c r="W171" s="33">
        <f t="shared" si="87"/>
        <v>3808</v>
      </c>
    </row>
    <row r="172" spans="2:23" ht="15" customHeight="1" x14ac:dyDescent="0.2">
      <c r="B172" s="13">
        <v>26</v>
      </c>
      <c r="C172" s="7" t="s">
        <v>341</v>
      </c>
      <c r="D172" s="8" t="s">
        <v>122</v>
      </c>
      <c r="E172" s="9">
        <v>8.77</v>
      </c>
      <c r="F172" s="10">
        <f t="shared" si="83"/>
        <v>140</v>
      </c>
      <c r="G172" s="11">
        <v>318</v>
      </c>
      <c r="H172" s="12">
        <f t="shared" si="74"/>
        <v>96</v>
      </c>
      <c r="I172" s="11">
        <v>21.9</v>
      </c>
      <c r="J172" s="12">
        <f t="shared" si="75"/>
        <v>96</v>
      </c>
      <c r="K172" s="11">
        <v>70.739999999999995</v>
      </c>
      <c r="L172" s="12">
        <f t="shared" si="84"/>
        <v>21</v>
      </c>
      <c r="M172" s="12">
        <f t="shared" si="85"/>
        <v>353</v>
      </c>
      <c r="N172" s="31">
        <f t="shared" si="76"/>
        <v>13</v>
      </c>
      <c r="O172">
        <f t="shared" si="77"/>
        <v>140</v>
      </c>
      <c r="P172" s="32">
        <v>0</v>
      </c>
      <c r="Q172" s="32">
        <f t="shared" si="78"/>
        <v>140</v>
      </c>
      <c r="R172" s="32">
        <v>0</v>
      </c>
      <c r="S172" s="33">
        <f t="shared" si="79"/>
        <v>96</v>
      </c>
      <c r="T172" s="32">
        <v>0</v>
      </c>
      <c r="U172" s="33">
        <f t="shared" si="80"/>
        <v>96</v>
      </c>
      <c r="V172" s="32">
        <f t="shared" si="86"/>
        <v>21</v>
      </c>
      <c r="W172" s="33">
        <f t="shared" si="87"/>
        <v>21</v>
      </c>
    </row>
    <row r="173" spans="2:23" ht="15" customHeight="1" x14ac:dyDescent="0.2">
      <c r="B173" s="6">
        <v>27</v>
      </c>
      <c r="C173" s="17" t="s">
        <v>342</v>
      </c>
      <c r="D173" s="8" t="s">
        <v>122</v>
      </c>
      <c r="E173" s="9">
        <v>9.02</v>
      </c>
      <c r="F173" s="10">
        <f t="shared" si="83"/>
        <v>109</v>
      </c>
      <c r="G173" s="11">
        <v>318</v>
      </c>
      <c r="H173" s="12">
        <f t="shared" si="74"/>
        <v>96</v>
      </c>
      <c r="I173" s="11">
        <v>36.4</v>
      </c>
      <c r="J173" s="12">
        <f t="shared" si="75"/>
        <v>211</v>
      </c>
      <c r="K173" s="11">
        <v>62.8</v>
      </c>
      <c r="L173" s="12">
        <f t="shared" si="84"/>
        <v>142</v>
      </c>
      <c r="M173" s="12">
        <f t="shared" si="85"/>
        <v>558</v>
      </c>
      <c r="N173" s="31">
        <f t="shared" si="76"/>
        <v>8</v>
      </c>
      <c r="O173">
        <f t="shared" si="77"/>
        <v>109</v>
      </c>
      <c r="P173" s="32">
        <v>0</v>
      </c>
      <c r="Q173" s="32">
        <f t="shared" si="78"/>
        <v>109</v>
      </c>
      <c r="R173" s="32">
        <v>0</v>
      </c>
      <c r="S173" s="33">
        <f t="shared" si="79"/>
        <v>96</v>
      </c>
      <c r="T173" s="32">
        <v>0</v>
      </c>
      <c r="U173" s="33">
        <f t="shared" si="80"/>
        <v>211</v>
      </c>
      <c r="V173" s="32">
        <f t="shared" si="86"/>
        <v>142</v>
      </c>
      <c r="W173" s="33">
        <f t="shared" si="87"/>
        <v>142</v>
      </c>
    </row>
    <row r="174" spans="2:23" ht="15" customHeight="1" x14ac:dyDescent="0.2">
      <c r="B174" s="13">
        <v>28</v>
      </c>
      <c r="C174" s="7" t="s">
        <v>343</v>
      </c>
      <c r="D174" s="8" t="s">
        <v>122</v>
      </c>
      <c r="E174" s="9"/>
      <c r="F174" s="10">
        <f t="shared" si="83"/>
        <v>0</v>
      </c>
      <c r="G174" s="11"/>
      <c r="H174" s="12">
        <f t="shared" si="74"/>
        <v>0</v>
      </c>
      <c r="I174" s="11"/>
      <c r="J174" s="12">
        <f t="shared" si="75"/>
        <v>0</v>
      </c>
      <c r="K174" s="11"/>
      <c r="L174" s="12">
        <f t="shared" si="84"/>
        <v>0</v>
      </c>
      <c r="M174" s="12">
        <f t="shared" si="85"/>
        <v>0</v>
      </c>
      <c r="N174" s="31">
        <f t="shared" si="76"/>
        <v>22</v>
      </c>
      <c r="O174">
        <f t="shared" si="77"/>
        <v>3122</v>
      </c>
      <c r="P174" s="32">
        <v>0</v>
      </c>
      <c r="Q174" s="32">
        <f t="shared" si="78"/>
        <v>3122</v>
      </c>
      <c r="R174" s="32">
        <v>0</v>
      </c>
      <c r="S174" s="33" t="e">
        <f t="shared" si="79"/>
        <v>#NUM!</v>
      </c>
      <c r="T174" s="32">
        <v>0</v>
      </c>
      <c r="U174" s="33" t="e">
        <f t="shared" si="80"/>
        <v>#NUM!</v>
      </c>
      <c r="V174" s="32">
        <f t="shared" si="86"/>
        <v>3808</v>
      </c>
      <c r="W174" s="33">
        <f t="shared" si="87"/>
        <v>3808</v>
      </c>
    </row>
    <row r="175" spans="2:23" ht="15" customHeight="1" x14ac:dyDescent="0.2">
      <c r="B175" s="6">
        <v>29</v>
      </c>
      <c r="C175" s="16" t="s">
        <v>344</v>
      </c>
      <c r="D175" s="8" t="s">
        <v>122</v>
      </c>
      <c r="E175" s="9">
        <v>9.3000000000000007</v>
      </c>
      <c r="F175" s="10">
        <f t="shared" si="83"/>
        <v>78</v>
      </c>
      <c r="G175" s="11">
        <v>273</v>
      </c>
      <c r="H175" s="12">
        <f t="shared" si="74"/>
        <v>44</v>
      </c>
      <c r="I175" s="11">
        <v>26.86</v>
      </c>
      <c r="J175" s="12">
        <f t="shared" si="75"/>
        <v>134</v>
      </c>
      <c r="K175" s="11">
        <v>61.82</v>
      </c>
      <c r="L175" s="12">
        <f t="shared" si="84"/>
        <v>163</v>
      </c>
      <c r="M175" s="12">
        <f t="shared" si="85"/>
        <v>419</v>
      </c>
      <c r="N175" s="31">
        <f t="shared" si="76"/>
        <v>11</v>
      </c>
      <c r="O175">
        <f t="shared" si="77"/>
        <v>78</v>
      </c>
      <c r="P175" s="32">
        <v>0</v>
      </c>
      <c r="Q175" s="32">
        <f t="shared" si="78"/>
        <v>78</v>
      </c>
      <c r="R175" s="32">
        <v>0</v>
      </c>
      <c r="S175" s="33">
        <f t="shared" si="79"/>
        <v>44</v>
      </c>
      <c r="T175" s="32">
        <v>0</v>
      </c>
      <c r="U175" s="33">
        <f t="shared" si="80"/>
        <v>134</v>
      </c>
      <c r="V175" s="32">
        <f t="shared" si="86"/>
        <v>163</v>
      </c>
      <c r="W175" s="33">
        <f t="shared" si="87"/>
        <v>163</v>
      </c>
    </row>
    <row r="176" spans="2:23" ht="15" customHeight="1" x14ac:dyDescent="0.2">
      <c r="B176" s="13">
        <v>23</v>
      </c>
      <c r="C176" s="7"/>
      <c r="D176" s="8"/>
      <c r="E176" s="9"/>
      <c r="F176" s="10">
        <f t="shared" si="83"/>
        <v>0</v>
      </c>
      <c r="G176" s="11"/>
      <c r="H176" s="12">
        <f t="shared" si="74"/>
        <v>0</v>
      </c>
      <c r="I176" s="11"/>
      <c r="J176" s="12">
        <f t="shared" si="75"/>
        <v>0</v>
      </c>
      <c r="K176" s="11"/>
      <c r="L176" s="12">
        <f t="shared" si="84"/>
        <v>0</v>
      </c>
      <c r="M176" s="12">
        <f t="shared" si="85"/>
        <v>0</v>
      </c>
      <c r="N176" s="31">
        <f t="shared" ref="N176:N177" si="88">RANK(M176,$M$147:$M$172,0)</f>
        <v>20</v>
      </c>
      <c r="O176">
        <f t="shared" si="77"/>
        <v>3122</v>
      </c>
      <c r="P176" s="32">
        <v>0</v>
      </c>
      <c r="Q176" s="32">
        <f t="shared" si="78"/>
        <v>3122</v>
      </c>
      <c r="R176" s="32">
        <v>0</v>
      </c>
      <c r="S176" s="33" t="e">
        <f t="shared" si="79"/>
        <v>#NUM!</v>
      </c>
      <c r="T176" s="32">
        <v>0</v>
      </c>
      <c r="U176" s="33" t="e">
        <f t="shared" si="80"/>
        <v>#NUM!</v>
      </c>
      <c r="V176" s="32">
        <f t="shared" si="86"/>
        <v>3808</v>
      </c>
      <c r="W176" s="33">
        <f t="shared" si="87"/>
        <v>3808</v>
      </c>
    </row>
    <row r="177" spans="2:23" ht="15" customHeight="1" x14ac:dyDescent="0.2">
      <c r="B177" s="13">
        <v>24</v>
      </c>
      <c r="C177" s="7"/>
      <c r="D177" s="8"/>
      <c r="E177" s="9"/>
      <c r="F177" s="10">
        <f t="shared" si="83"/>
        <v>0</v>
      </c>
      <c r="G177" s="11"/>
      <c r="H177" s="12">
        <f t="shared" si="74"/>
        <v>0</v>
      </c>
      <c r="I177" s="11"/>
      <c r="J177" s="12">
        <f t="shared" si="75"/>
        <v>0</v>
      </c>
      <c r="K177" s="11"/>
      <c r="L177" s="12">
        <f t="shared" si="84"/>
        <v>0</v>
      </c>
      <c r="M177" s="12">
        <f t="shared" si="85"/>
        <v>0</v>
      </c>
      <c r="N177" s="31">
        <f t="shared" si="88"/>
        <v>20</v>
      </c>
      <c r="O177">
        <f t="shared" si="77"/>
        <v>3122</v>
      </c>
      <c r="P177" s="32">
        <v>0</v>
      </c>
      <c r="Q177" s="32">
        <f t="shared" si="78"/>
        <v>3122</v>
      </c>
      <c r="R177" s="32">
        <v>0</v>
      </c>
      <c r="S177" s="33" t="e">
        <f t="shared" si="79"/>
        <v>#NUM!</v>
      </c>
      <c r="T177" s="32">
        <v>0</v>
      </c>
      <c r="U177" s="33" t="e">
        <f t="shared" si="80"/>
        <v>#NUM!</v>
      </c>
      <c r="V177" s="32">
        <f t="shared" si="86"/>
        <v>3808</v>
      </c>
      <c r="W177" s="33">
        <f t="shared" si="87"/>
        <v>3808</v>
      </c>
    </row>
    <row r="178" spans="2:23" ht="15" customHeight="1" x14ac:dyDescent="0.2"/>
  </sheetData>
  <sortState ref="C121:M151">
    <sortCondition descending="1" ref="M121:M151"/>
  </sortState>
  <printOptions horizontalCentered="1" verticalCentered="1"/>
  <pageMargins left="0.66929133858267698" right="0.55118110236220497" top="0.6" bottom="0.77" header="0.511811023622047" footer="0.39"/>
  <pageSetup paperSize="9" scale="11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Dívky</vt:lpstr>
      <vt:lpstr>Hoši (dle dívek)</vt:lpstr>
      <vt:lpstr>výsledky</vt:lpstr>
      <vt:lpstr>Hoši</vt:lpstr>
      <vt:lpstr>Dívky!Oblast_tisku</vt:lpstr>
      <vt:lpstr>Hoši!Oblast_tisku</vt:lpstr>
      <vt:lpstr>'Hoši (dle dívek)'!Oblast_tisku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Veronika Kubešová</cp:lastModifiedBy>
  <cp:lastPrinted>2016-06-27T04:29:00Z</cp:lastPrinted>
  <dcterms:created xsi:type="dcterms:W3CDTF">1997-01-24T11:07:00Z</dcterms:created>
  <dcterms:modified xsi:type="dcterms:W3CDTF">2025-05-29T11:29:23Z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FBED796D753D41EE87CC38A7F6CB0F0A</vt:lpwstr>
  </property>
  <property fmtid="{D5CDD505-2E9C-101B-9397-08002B2CF9AE}" pid="3" name="KSOProductBuildVer">
    <vt:lpwstr>1033-11.2.0.11537</vt:lpwstr>
  </property>
</Properties>
</file>